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ostrowska\Documents\Sesje\uchwały V kadencji\2016\XVI sesja 27.10.2016 r\"/>
    </mc:Choice>
  </mc:AlternateContent>
  <bookViews>
    <workbookView xWindow="0" yWindow="0" windowWidth="24000" windowHeight="9885" tabRatio="750" activeTab="3"/>
  </bookViews>
  <sheets>
    <sheet name="zał.1 dochody zw" sheetId="12" r:id="rId1"/>
    <sheet name="zał.2 dochody zm" sheetId="48" r:id="rId2"/>
    <sheet name="Zał.3 zw.wydatk" sheetId="6" r:id="rId3"/>
    <sheet name="Zał.4 zm.wydatk " sheetId="47" r:id="rId4"/>
  </sheets>
  <definedNames>
    <definedName name="_xlnm._FilterDatabase" localSheetId="0" hidden="1">'zał.1 dochody zw'!$A$10:$G$25</definedName>
    <definedName name="_xlnm._FilterDatabase" localSheetId="1" hidden="1">'zał.2 dochody zm'!$A$10:$G$19</definedName>
    <definedName name="_xlnm.Print_Area" localSheetId="0">'zał.1 dochody zw'!$A$1:$G$25</definedName>
    <definedName name="_xlnm.Print_Area" localSheetId="1">'zał.2 dochody zm'!$A$1:$G$21</definedName>
    <definedName name="_xlnm.Print_Area" localSheetId="2">'Zał.3 zw.wydatk'!$A$1:$O$25</definedName>
    <definedName name="_xlnm.Print_Area" localSheetId="3">'Zał.4 zm.wydatk '!$A$1:$O$26</definedName>
    <definedName name="_xlnm.Print_Titles" localSheetId="0">'zał.1 dochody zw'!$10:$11</definedName>
    <definedName name="_xlnm.Print_Titles" localSheetId="1">'zał.2 dochody zm'!$10:$11</definedName>
    <definedName name="_xlnm.Print_Titles" localSheetId="2">'Zał.3 zw.wydatk'!$7:$11</definedName>
    <definedName name="_xlnm.Print_Titles" localSheetId="3">'Zał.4 zm.wydatk '!$7:$11</definedName>
  </definedNames>
  <calcPr calcId="152511"/>
</workbook>
</file>

<file path=xl/calcChain.xml><?xml version="1.0" encoding="utf-8"?>
<calcChain xmlns="http://schemas.openxmlformats.org/spreadsheetml/2006/main">
  <c r="L32" i="47" l="1"/>
  <c r="M14" i="6" l="1"/>
  <c r="G15" i="47"/>
  <c r="H15" i="47"/>
  <c r="I15" i="47"/>
  <c r="J15" i="47"/>
  <c r="K15" i="47"/>
  <c r="L15" i="47"/>
  <c r="M15" i="47"/>
  <c r="N15" i="47"/>
  <c r="O15" i="47"/>
  <c r="F15" i="47"/>
  <c r="E16" i="47"/>
  <c r="D16" i="47" s="1"/>
  <c r="D15" i="47" s="1"/>
  <c r="E15" i="47" l="1"/>
  <c r="F15" i="6" l="1"/>
  <c r="H15" i="6"/>
  <c r="I15" i="6"/>
  <c r="J15" i="6"/>
  <c r="K15" i="6"/>
  <c r="L15" i="6"/>
  <c r="M15" i="6"/>
  <c r="N15" i="6"/>
  <c r="O15" i="6"/>
  <c r="E17" i="6"/>
  <c r="D17" i="6" s="1"/>
  <c r="E20" i="47"/>
  <c r="D20" i="47" s="1"/>
  <c r="D19" i="47" s="1"/>
  <c r="O19" i="47"/>
  <c r="N19" i="47"/>
  <c r="M19" i="47"/>
  <c r="L19" i="47"/>
  <c r="K19" i="47"/>
  <c r="J19" i="47"/>
  <c r="I19" i="47"/>
  <c r="H19" i="47"/>
  <c r="G19" i="47"/>
  <c r="F19" i="47"/>
  <c r="E19" i="47" l="1"/>
  <c r="F18" i="12" l="1"/>
  <c r="G18" i="12"/>
  <c r="E19" i="12"/>
  <c r="F15" i="48"/>
  <c r="G15" i="48"/>
  <c r="E19" i="48"/>
  <c r="G20" i="48"/>
  <c r="F20" i="48"/>
  <c r="E21" i="48"/>
  <c r="E20" i="48" s="1"/>
  <c r="G22" i="6"/>
  <c r="G20" i="6" s="1"/>
  <c r="F22" i="6"/>
  <c r="H20" i="6"/>
  <c r="I20" i="6"/>
  <c r="J20" i="6"/>
  <c r="K20" i="6"/>
  <c r="L20" i="6"/>
  <c r="M20" i="6"/>
  <c r="N20" i="6"/>
  <c r="O20" i="6"/>
  <c r="F23" i="47"/>
  <c r="G23" i="47"/>
  <c r="H23" i="47"/>
  <c r="I23" i="47"/>
  <c r="J23" i="47"/>
  <c r="K23" i="47"/>
  <c r="L23" i="47"/>
  <c r="N23" i="47"/>
  <c r="O23" i="47"/>
  <c r="E17" i="48"/>
  <c r="E16" i="12"/>
  <c r="G17" i="47" l="1"/>
  <c r="H17" i="47"/>
  <c r="I17" i="47"/>
  <c r="J17" i="47"/>
  <c r="K17" i="47"/>
  <c r="L17" i="47"/>
  <c r="M17" i="47"/>
  <c r="N17" i="47"/>
  <c r="O17" i="47"/>
  <c r="F17" i="47"/>
  <c r="E18" i="47"/>
  <c r="D18" i="47" s="1"/>
  <c r="D17" i="47" s="1"/>
  <c r="E17" i="47" l="1"/>
  <c r="G16" i="6"/>
  <c r="G15" i="6" s="1"/>
  <c r="F13" i="6" l="1"/>
  <c r="G13" i="6"/>
  <c r="H13" i="6"/>
  <c r="I13" i="6"/>
  <c r="J13" i="6"/>
  <c r="K13" i="6"/>
  <c r="K12" i="6" s="1"/>
  <c r="L13" i="6"/>
  <c r="N13" i="6"/>
  <c r="O13" i="6"/>
  <c r="F24" i="6"/>
  <c r="G24" i="6"/>
  <c r="H24" i="6"/>
  <c r="I24" i="6"/>
  <c r="J24" i="6"/>
  <c r="K24" i="6"/>
  <c r="L24" i="6"/>
  <c r="N24" i="6"/>
  <c r="O24" i="6"/>
  <c r="E22" i="47"/>
  <c r="D22" i="47" s="1"/>
  <c r="D21" i="47" s="1"/>
  <c r="F18" i="6"/>
  <c r="G18" i="6"/>
  <c r="H18" i="6"/>
  <c r="I18" i="6"/>
  <c r="J18" i="6"/>
  <c r="K18" i="6"/>
  <c r="L18" i="6"/>
  <c r="M18" i="6"/>
  <c r="N18" i="6"/>
  <c r="O18" i="6"/>
  <c r="F21" i="47"/>
  <c r="G21" i="47"/>
  <c r="H21" i="47"/>
  <c r="I21" i="47"/>
  <c r="J21" i="47"/>
  <c r="K21" i="47"/>
  <c r="L21" i="47"/>
  <c r="M21" i="47"/>
  <c r="N21" i="47"/>
  <c r="O21" i="47"/>
  <c r="M13" i="6"/>
  <c r="F13" i="47"/>
  <c r="G13" i="47"/>
  <c r="H13" i="47"/>
  <c r="I13" i="47"/>
  <c r="J13" i="47"/>
  <c r="K13" i="47"/>
  <c r="L13" i="47"/>
  <c r="M13" i="47"/>
  <c r="N13" i="47"/>
  <c r="O13" i="47"/>
  <c r="E14" i="6"/>
  <c r="E14" i="47"/>
  <c r="D14" i="47" s="1"/>
  <c r="D13" i="47" s="1"/>
  <c r="F23" i="6"/>
  <c r="G12" i="6"/>
  <c r="E21" i="6"/>
  <c r="D21" i="6" s="1"/>
  <c r="E21" i="12"/>
  <c r="E22" i="12"/>
  <c r="E20" i="12"/>
  <c r="E16" i="48"/>
  <c r="E15" i="48" s="1"/>
  <c r="F15" i="12"/>
  <c r="G15" i="12"/>
  <c r="G14" i="12" s="1"/>
  <c r="G13" i="12" s="1"/>
  <c r="E17" i="12"/>
  <c r="E15" i="12" s="1"/>
  <c r="M24" i="47"/>
  <c r="M23" i="47" s="1"/>
  <c r="E24" i="47"/>
  <c r="E23" i="47" s="1"/>
  <c r="F18" i="48"/>
  <c r="F14" i="48" s="1"/>
  <c r="G18" i="48"/>
  <c r="G14" i="48" s="1"/>
  <c r="E18" i="48"/>
  <c r="M25" i="6"/>
  <c r="M24" i="6" s="1"/>
  <c r="E25" i="6"/>
  <c r="E24" i="6" s="1"/>
  <c r="F24" i="12"/>
  <c r="F23" i="12" s="1"/>
  <c r="G24" i="12"/>
  <c r="G23" i="12" s="1"/>
  <c r="E25" i="12"/>
  <c r="E24" i="12" s="1"/>
  <c r="E23" i="12" s="1"/>
  <c r="O12" i="47" l="1"/>
  <c r="E23" i="6"/>
  <c r="D23" i="6" s="1"/>
  <c r="F20" i="6"/>
  <c r="F12" i="6" s="1"/>
  <c r="O12" i="6"/>
  <c r="J12" i="6"/>
  <c r="E14" i="48"/>
  <c r="M12" i="47"/>
  <c r="I12" i="6"/>
  <c r="E18" i="12"/>
  <c r="E14" i="12" s="1"/>
  <c r="E13" i="12" s="1"/>
  <c r="L12" i="6"/>
  <c r="H12" i="6"/>
  <c r="N12" i="6"/>
  <c r="D14" i="6"/>
  <c r="D13" i="6" s="1"/>
  <c r="E13" i="47"/>
  <c r="E12" i="47" s="1"/>
  <c r="E13" i="6"/>
  <c r="M12" i="6"/>
  <c r="E21" i="47"/>
  <c r="F13" i="48"/>
  <c r="E13" i="48"/>
  <c r="G13" i="48"/>
  <c r="F14" i="12"/>
  <c r="F13" i="12" s="1"/>
  <c r="E22" i="6"/>
  <c r="D25" i="6"/>
  <c r="D24" i="6" s="1"/>
  <c r="D24" i="47"/>
  <c r="D23" i="47" s="1"/>
  <c r="E16" i="6"/>
  <c r="E15" i="6" s="1"/>
  <c r="G25" i="47"/>
  <c r="G12" i="47" s="1"/>
  <c r="H25" i="47"/>
  <c r="H12" i="47" s="1"/>
  <c r="I25" i="47"/>
  <c r="I12" i="47" s="1"/>
  <c r="J25" i="47"/>
  <c r="J12" i="47" s="1"/>
  <c r="K25" i="47"/>
  <c r="K12" i="47" s="1"/>
  <c r="L25" i="47"/>
  <c r="L12" i="47" s="1"/>
  <c r="M25" i="47"/>
  <c r="N25" i="47"/>
  <c r="N12" i="47" s="1"/>
  <c r="O25" i="47"/>
  <c r="F25" i="47"/>
  <c r="F12" i="47" s="1"/>
  <c r="E26" i="47"/>
  <c r="E25" i="47" s="1"/>
  <c r="H13" i="12" l="1"/>
  <c r="D22" i="6"/>
  <c r="D20" i="6" s="1"/>
  <c r="E20" i="6"/>
  <c r="E19" i="6"/>
  <c r="D16" i="6"/>
  <c r="D15" i="6" s="1"/>
  <c r="D26" i="47"/>
  <c r="D25" i="47" s="1"/>
  <c r="D12" i="47" s="1"/>
  <c r="F31" i="47" s="1"/>
  <c r="D19" i="6" l="1"/>
  <c r="D18" i="6" s="1"/>
  <c r="D12" i="6" s="1"/>
  <c r="I13" i="12" s="1"/>
  <c r="E18" i="6"/>
  <c r="E12" i="6" s="1"/>
</calcChain>
</file>

<file path=xl/sharedStrings.xml><?xml version="1.0" encoding="utf-8"?>
<sst xmlns="http://schemas.openxmlformats.org/spreadsheetml/2006/main" count="158" uniqueCount="87">
  <si>
    <t>Dział</t>
  </si>
  <si>
    <t>Rozdział</t>
  </si>
  <si>
    <t>Wyszczególnienie</t>
  </si>
  <si>
    <t>OGÓŁEM</t>
  </si>
  <si>
    <t>Załącznik Nr 1</t>
  </si>
  <si>
    <t>Rady Powiatu w Goleniowie</t>
  </si>
  <si>
    <t>z tego:</t>
  </si>
  <si>
    <t>Wydatki majątkowe</t>
  </si>
  <si>
    <t>Zwiększenie dochodów               (w złotych)</t>
  </si>
  <si>
    <t>Wydatki bieżące</t>
  </si>
  <si>
    <t>Wydatki na obsługę długu</t>
  </si>
  <si>
    <t>Wydatki
z tytułu poręczeń
i gwarancji</t>
  </si>
  <si>
    <t>Dochody
bieżące</t>
  </si>
  <si>
    <t>Dochody
majątkowe</t>
  </si>
  <si>
    <t>§</t>
  </si>
  <si>
    <t>Załącznik Nr 2</t>
  </si>
  <si>
    <t>Nazwa</t>
  </si>
  <si>
    <t>Wydatki jednostek budżetowych</t>
  </si>
  <si>
    <t>Dotacje na zadania bieżące</t>
  </si>
  <si>
    <t>Świadczenia na rzecz osób fizycznych</t>
  </si>
  <si>
    <t>Wydatki na programy finansowane z udziałem środków pochodzących z budżetu Unii Europejskiej oraz niepodlegających zwrotowi środków z pomocy udzielanej przez państwa członkowskie Europejskiego Porozumienia o Wolnym Handlu (EFTA) oraz inych środków pochodzą</t>
  </si>
  <si>
    <t>Wynagrodzenia i składki od nich naliczane</t>
  </si>
  <si>
    <t>Wydatki związane z realizacją zadań statutowych</t>
  </si>
  <si>
    <t xml:space="preserve">Plan
</t>
  </si>
  <si>
    <t>Inwestycje i zakupy inwestycyjne</t>
  </si>
  <si>
    <t>w tym:</t>
  </si>
  <si>
    <t>na programy finansowane z udziałem środków, o których mowa w art. 5 ust. 1 pkt 2 i 3</t>
  </si>
  <si>
    <t>ZWIĘKSZENIE PLANOWANYCH KWOT WYDATKÓW BUDŻETU POWIATU GOLENIOWSKIEGO   NA 2016 ROK</t>
  </si>
  <si>
    <t>ZWIĘKSZENIE PLANOWANYCH KWOT DOCHODÓW W BUDŻECIE POWIATU GOLENIOWSKIEGO NA 2016 R.</t>
  </si>
  <si>
    <t>801</t>
  </si>
  <si>
    <t>ZMNIEJSZENIE PLANOWANYCH KWOT WYDATKÓW BUDŻETU POWIATU GOLENIOWSKIEGO   NA 2016 ROK</t>
  </si>
  <si>
    <t xml:space="preserve">  </t>
  </si>
  <si>
    <t>0830</t>
  </si>
  <si>
    <t>Oświata i wychowanie</t>
  </si>
  <si>
    <t>Wpływy z różnych dochodów</t>
  </si>
  <si>
    <t>0970</t>
  </si>
  <si>
    <t>Załącznik Nr 3</t>
  </si>
  <si>
    <t xml:space="preserve"> </t>
  </si>
  <si>
    <t>0920</t>
  </si>
  <si>
    <t>80120</t>
  </si>
  <si>
    <t>Transport i łączność</t>
  </si>
  <si>
    <t>Administracja publiczna</t>
  </si>
  <si>
    <t>Pomoc społeczna</t>
  </si>
  <si>
    <t>Kultura fizyczna</t>
  </si>
  <si>
    <t>Pozostała działalność</t>
  </si>
  <si>
    <t>Starostwa powiatowe</t>
  </si>
  <si>
    <t>Licea ogólnokształcące</t>
  </si>
  <si>
    <t>Obiekty sportowe</t>
  </si>
  <si>
    <t>92695</t>
  </si>
  <si>
    <t>Dotacja celowa na pomoc finansową udzielaną między jednostkami samorządu terytorialnego na dofinansowanie własnych zadań inwestycyjnych i zakupów inwestycyjnych</t>
  </si>
  <si>
    <t>Załącznik Nr 4</t>
  </si>
  <si>
    <t>ZMNIEJSZENIE PLANOWANYCH KWOT DOCHODÓW W BUDŻECIE POWIATU GOLENIOWSKIEGO NA 2016 R.</t>
  </si>
  <si>
    <t>Zmniejszenie dochodów               (w złotych)</t>
  </si>
  <si>
    <t>Domy pomocy społecznej</t>
  </si>
  <si>
    <t>Wpływy z usług</t>
  </si>
  <si>
    <t>85204</t>
  </si>
  <si>
    <t>Rodziny zastępcze</t>
  </si>
  <si>
    <t>Placówki opiekuńczo-wychowawcze</t>
  </si>
  <si>
    <t>Pozostałe odsetki</t>
  </si>
  <si>
    <t>85218</t>
  </si>
  <si>
    <t>Powiatowe centra pomocy rodzinie</t>
  </si>
  <si>
    <t>85220</t>
  </si>
  <si>
    <t>Jednostki specjalistycznego poradnictwa, mieszkania chronione i ośrodki interwencji kryzysowej</t>
  </si>
  <si>
    <t>600</t>
  </si>
  <si>
    <t>60014</t>
  </si>
  <si>
    <t>Drogi publiczne  powiatowe</t>
  </si>
  <si>
    <t>60016</t>
  </si>
  <si>
    <t>Drogi publiczne gminne</t>
  </si>
  <si>
    <t>75020</t>
  </si>
  <si>
    <t>851</t>
  </si>
  <si>
    <t>85111</t>
  </si>
  <si>
    <t>Szpitale ogólne</t>
  </si>
  <si>
    <t>Ochrona zdrowia</t>
  </si>
  <si>
    <t>Różne rozliczenia</t>
  </si>
  <si>
    <t>Rezerwy ogólne i celowe</t>
  </si>
  <si>
    <t>2320</t>
  </si>
  <si>
    <t xml:space="preserve">Dotacje celowe otrzymane z powiatu na zadania bieżące realizowane na podstawie porozumień (umów) między jednostkami samorządu terytorialnego </t>
  </si>
  <si>
    <t>0690</t>
  </si>
  <si>
    <t>Wpływy z różnych opłat</t>
  </si>
  <si>
    <t>Oświata i wychowanie</t>
  </si>
  <si>
    <t>80195</t>
  </si>
  <si>
    <t>75075</t>
  </si>
  <si>
    <t>Promocja jednostek samorządu terytorialnego</t>
  </si>
  <si>
    <t>Gospodarka mieszkaniowa</t>
  </si>
  <si>
    <t>70095</t>
  </si>
  <si>
    <t>do Uchwały Nr XVI/162/16</t>
  </si>
  <si>
    <t>z dnia 27 października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</si>
</sst>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45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 CE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1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" applyNumberFormat="0" applyAlignment="0" applyProtection="0"/>
    <xf numFmtId="0" fontId="23" fillId="21" borderId="2" applyNumberFormat="0" applyAlignment="0" applyProtection="0"/>
    <xf numFmtId="0" fontId="4" fillId="7" borderId="1" applyNumberFormat="0" applyAlignment="0" applyProtection="0"/>
    <xf numFmtId="0" fontId="5" fillId="20" borderId="3" applyNumberFormat="0" applyAlignment="0" applyProtection="0"/>
    <xf numFmtId="0" fontId="6" fillId="4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" applyNumberFormat="0" applyAlignment="0" applyProtection="0"/>
    <xf numFmtId="0" fontId="7" fillId="0" borderId="7" applyNumberFormat="0" applyFill="0" applyAlignment="0" applyProtection="0"/>
    <xf numFmtId="0" fontId="8" fillId="21" borderId="2" applyNumberFormat="0" applyAlignment="0" applyProtection="0"/>
    <xf numFmtId="0" fontId="30" fillId="0" borderId="7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12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23" borderId="8" applyNumberFormat="0" applyFont="0" applyAlignment="0" applyProtection="0"/>
    <xf numFmtId="0" fontId="13" fillId="20" borderId="1" applyNumberFormat="0" applyAlignment="0" applyProtection="0"/>
    <xf numFmtId="0" fontId="32" fillId="20" borderId="3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83">
    <xf numFmtId="0" fontId="0" fillId="0" borderId="0" xfId="0"/>
    <xf numFmtId="0" fontId="35" fillId="0" borderId="0" xfId="0" applyFont="1"/>
    <xf numFmtId="4" fontId="36" fillId="25" borderId="10" xfId="0" applyNumberFormat="1" applyFont="1" applyFill="1" applyBorder="1" applyAlignment="1"/>
    <xf numFmtId="0" fontId="39" fillId="0" borderId="0" xfId="0" applyFont="1"/>
    <xf numFmtId="0" fontId="39" fillId="0" borderId="0" xfId="0" applyFont="1" applyAlignment="1">
      <alignment horizontal="center" vertical="top"/>
    </xf>
    <xf numFmtId="3" fontId="39" fillId="0" borderId="0" xfId="0" applyNumberFormat="1" applyFont="1"/>
    <xf numFmtId="2" fontId="39" fillId="0" borderId="0" xfId="0" applyNumberFormat="1" applyFont="1"/>
    <xf numFmtId="4" fontId="39" fillId="0" borderId="0" xfId="0" applyNumberFormat="1" applyFont="1"/>
    <xf numFmtId="0" fontId="36" fillId="24" borderId="10" xfId="0" applyFont="1" applyFill="1" applyBorder="1" applyAlignment="1">
      <alignment horizontal="center" vertical="top"/>
    </xf>
    <xf numFmtId="49" fontId="36" fillId="24" borderId="10" xfId="0" applyNumberFormat="1" applyFont="1" applyFill="1" applyBorder="1" applyAlignment="1">
      <alignment horizontal="center" vertical="top"/>
    </xf>
    <xf numFmtId="49" fontId="36" fillId="24" borderId="10" xfId="0" applyNumberFormat="1" applyFont="1" applyFill="1" applyBorder="1" applyAlignment="1">
      <alignment horizontal="left" vertical="top" wrapText="1"/>
    </xf>
    <xf numFmtId="4" fontId="36" fillId="24" borderId="10" xfId="0" applyNumberFormat="1" applyFont="1" applyFill="1" applyBorder="1" applyAlignment="1"/>
    <xf numFmtId="0" fontId="40" fillId="0" borderId="0" xfId="0" applyFont="1"/>
    <xf numFmtId="49" fontId="39" fillId="0" borderId="10" xfId="0" applyNumberFormat="1" applyFont="1" applyFill="1" applyBorder="1" applyAlignment="1">
      <alignment horizontal="center" vertical="top"/>
    </xf>
    <xf numFmtId="4" fontId="39" fillId="0" borderId="10" xfId="78" applyNumberFormat="1" applyFont="1" applyFill="1" applyBorder="1" applyAlignment="1">
      <alignment wrapText="1"/>
    </xf>
    <xf numFmtId="49" fontId="36" fillId="24" borderId="10" xfId="0" applyNumberFormat="1" applyFont="1" applyFill="1" applyBorder="1" applyAlignment="1">
      <alignment horizontal="left" vertical="top"/>
    </xf>
    <xf numFmtId="49" fontId="36" fillId="24" borderId="14" xfId="0" applyNumberFormat="1" applyFont="1" applyFill="1" applyBorder="1" applyAlignment="1">
      <alignment horizontal="center" vertical="top"/>
    </xf>
    <xf numFmtId="0" fontId="39" fillId="0" borderId="10" xfId="0" applyFont="1" applyBorder="1" applyAlignment="1">
      <alignment horizontal="center" vertical="top"/>
    </xf>
    <xf numFmtId="0" fontId="39" fillId="0" borderId="10" xfId="0" applyFont="1" applyFill="1" applyBorder="1" applyAlignment="1">
      <alignment wrapText="1"/>
    </xf>
    <xf numFmtId="0" fontId="40" fillId="0" borderId="10" xfId="0" applyFont="1" applyBorder="1"/>
    <xf numFmtId="0" fontId="40" fillId="0" borderId="10" xfId="0" applyFont="1" applyBorder="1" applyAlignment="1">
      <alignment wrapText="1"/>
    </xf>
    <xf numFmtId="3" fontId="36" fillId="25" borderId="10" xfId="0" applyNumberFormat="1" applyFont="1" applyFill="1" applyBorder="1"/>
    <xf numFmtId="3" fontId="39" fillId="0" borderId="0" xfId="0" applyNumberFormat="1" applyFont="1" applyAlignment="1">
      <alignment horizontal="left"/>
    </xf>
    <xf numFmtId="0" fontId="41" fillId="0" borderId="0" xfId="0" applyFont="1"/>
    <xf numFmtId="3" fontId="36" fillId="25" borderId="10" xfId="0" applyNumberFormat="1" applyFont="1" applyFill="1" applyBorder="1" applyAlignment="1">
      <alignment horizontal="center" vertical="center"/>
    </xf>
    <xf numFmtId="1" fontId="39" fillId="25" borderId="10" xfId="0" applyNumberFormat="1" applyFont="1" applyFill="1" applyBorder="1" applyAlignment="1">
      <alignment horizontal="center" vertical="center"/>
    </xf>
    <xf numFmtId="4" fontId="36" fillId="25" borderId="10" xfId="0" applyNumberFormat="1" applyFont="1" applyFill="1" applyBorder="1"/>
    <xf numFmtId="3" fontId="39" fillId="24" borderId="10" xfId="0" applyNumberFormat="1" applyFont="1" applyFill="1" applyBorder="1" applyAlignment="1">
      <alignment horizontal="center" vertical="top"/>
    </xf>
    <xf numFmtId="1" fontId="41" fillId="24" borderId="10" xfId="0" applyNumberFormat="1" applyFont="1" applyFill="1" applyBorder="1" applyAlignment="1">
      <alignment horizontal="center" vertical="top"/>
    </xf>
    <xf numFmtId="4" fontId="36" fillId="24" borderId="10" xfId="0" applyNumberFormat="1" applyFont="1" applyFill="1" applyBorder="1"/>
    <xf numFmtId="49" fontId="36" fillId="0" borderId="13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center" vertical="top"/>
    </xf>
    <xf numFmtId="4" fontId="39" fillId="0" borderId="10" xfId="0" applyNumberFormat="1" applyFont="1" applyBorder="1"/>
    <xf numFmtId="49" fontId="36" fillId="0" borderId="18" xfId="0" applyNumberFormat="1" applyFont="1" applyFill="1" applyBorder="1" applyAlignment="1"/>
    <xf numFmtId="1" fontId="41" fillId="24" borderId="14" xfId="0" applyNumberFormat="1" applyFont="1" applyFill="1" applyBorder="1" applyAlignment="1">
      <alignment horizontal="center" vertical="top"/>
    </xf>
    <xf numFmtId="49" fontId="36" fillId="0" borderId="10" xfId="0" applyNumberFormat="1" applyFont="1" applyFill="1" applyBorder="1" applyAlignment="1">
      <alignment vertical="top"/>
    </xf>
    <xf numFmtId="3" fontId="42" fillId="0" borderId="0" xfId="0" applyNumberFormat="1" applyFont="1"/>
    <xf numFmtId="3" fontId="39" fillId="0" borderId="0" xfId="0" applyNumberFormat="1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3" fontId="36" fillId="24" borderId="10" xfId="0" applyNumberFormat="1" applyFont="1" applyFill="1" applyBorder="1" applyAlignment="1">
      <alignment horizontal="center" vertical="top"/>
    </xf>
    <xf numFmtId="49" fontId="36" fillId="0" borderId="10" xfId="0" applyNumberFormat="1" applyFont="1" applyFill="1" applyBorder="1" applyAlignment="1">
      <alignment horizontal="center"/>
    </xf>
    <xf numFmtId="0" fontId="37" fillId="0" borderId="10" xfId="0" applyFont="1" applyFill="1" applyBorder="1" applyAlignment="1">
      <alignment vertical="center" wrapText="1"/>
    </xf>
    <xf numFmtId="0" fontId="38" fillId="0" borderId="10" xfId="0" applyFont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0" fontId="37" fillId="0" borderId="10" xfId="0" applyFont="1" applyFill="1" applyBorder="1" applyAlignment="1">
      <alignment horizontal="center" vertical="center" wrapText="1"/>
    </xf>
    <xf numFmtId="0" fontId="40" fillId="0" borderId="0" xfId="0" applyFont="1" applyBorder="1"/>
    <xf numFmtId="49" fontId="39" fillId="0" borderId="11" xfId="0" applyNumberFormat="1" applyFont="1" applyFill="1" applyBorder="1" applyAlignment="1">
      <alignment horizontal="center" vertical="top"/>
    </xf>
    <xf numFmtId="0" fontId="39" fillId="0" borderId="10" xfId="0" applyFont="1" applyFill="1" applyBorder="1" applyAlignment="1">
      <alignment horizontal="center" vertical="center" wrapTex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49" fontId="39" fillId="0" borderId="19" xfId="0" applyNumberFormat="1" applyFont="1" applyFill="1" applyBorder="1" applyAlignment="1">
      <alignment horizontal="center" vertical="top"/>
    </xf>
    <xf numFmtId="49" fontId="39" fillId="0" borderId="10" xfId="78" applyNumberFormat="1" applyFont="1" applyFill="1" applyBorder="1" applyAlignment="1">
      <alignment horizontal="center" vertical="justify"/>
    </xf>
    <xf numFmtId="1" fontId="43" fillId="24" borderId="10" xfId="0" applyNumberFormat="1" applyFont="1" applyFill="1" applyBorder="1" applyAlignment="1">
      <alignment horizontal="center" vertical="top"/>
    </xf>
    <xf numFmtId="3" fontId="36" fillId="0" borderId="0" xfId="0" applyNumberFormat="1" applyFont="1"/>
    <xf numFmtId="0" fontId="36" fillId="0" borderId="10" xfId="0" applyFont="1" applyFill="1" applyBorder="1" applyAlignment="1">
      <alignment horizontal="center"/>
    </xf>
    <xf numFmtId="49" fontId="36" fillId="0" borderId="17" xfId="0" applyNumberFormat="1" applyFont="1" applyFill="1" applyBorder="1" applyAlignment="1">
      <alignment horizontal="center" vertical="top"/>
    </xf>
    <xf numFmtId="0" fontId="39" fillId="0" borderId="10" xfId="0" applyFont="1" applyBorder="1"/>
    <xf numFmtId="49" fontId="39" fillId="0" borderId="10" xfId="0" applyNumberFormat="1" applyFont="1" applyFill="1" applyBorder="1" applyAlignment="1">
      <alignment horizontal="center" vertical="top"/>
    </xf>
    <xf numFmtId="49" fontId="39" fillId="0" borderId="10" xfId="0" applyNumberFormat="1" applyFont="1" applyFill="1" applyBorder="1" applyAlignment="1">
      <alignment horizontal="center" vertical="top"/>
    </xf>
    <xf numFmtId="0" fontId="40" fillId="0" borderId="0" xfId="0" applyFont="1" applyBorder="1" applyAlignment="1">
      <alignment wrapText="1"/>
    </xf>
    <xf numFmtId="49" fontId="44" fillId="0" borderId="10" xfId="0" applyNumberFormat="1" applyFont="1" applyBorder="1" applyAlignment="1">
      <alignment vertical="center" wrapText="1"/>
    </xf>
    <xf numFmtId="0" fontId="36" fillId="0" borderId="15" xfId="0" applyFont="1" applyFill="1" applyBorder="1" applyAlignment="1">
      <alignment horizontal="center" vertical="top"/>
    </xf>
    <xf numFmtId="0" fontId="36" fillId="0" borderId="17" xfId="0" applyFont="1" applyFill="1" applyBorder="1" applyAlignment="1">
      <alignment horizontal="center" vertical="top"/>
    </xf>
    <xf numFmtId="0" fontId="36" fillId="0" borderId="10" xfId="0" applyFont="1" applyFill="1" applyBorder="1" applyAlignment="1">
      <alignment horizontal="center"/>
    </xf>
    <xf numFmtId="0" fontId="36" fillId="25" borderId="10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center" vertical="center" wrapText="1"/>
    </xf>
    <xf numFmtId="49" fontId="39" fillId="0" borderId="15" xfId="0" applyNumberFormat="1" applyFont="1" applyFill="1" applyBorder="1" applyAlignment="1">
      <alignment horizontal="center" vertical="top"/>
    </xf>
    <xf numFmtId="49" fontId="39" fillId="0" borderId="17" xfId="0" applyNumberFormat="1" applyFont="1" applyFill="1" applyBorder="1" applyAlignment="1">
      <alignment horizontal="center" vertical="top"/>
    </xf>
    <xf numFmtId="49" fontId="39" fillId="0" borderId="16" xfId="0" applyNumberFormat="1" applyFont="1" applyFill="1" applyBorder="1" applyAlignment="1">
      <alignment horizontal="center" vertical="top"/>
    </xf>
    <xf numFmtId="0" fontId="36" fillId="0" borderId="0" xfId="0" applyFont="1" applyAlignment="1">
      <alignment horizontal="center" vertical="center" wrapText="1" shrinkToFi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49" fontId="39" fillId="0" borderId="10" xfId="0" applyNumberFormat="1" applyFont="1" applyFill="1" applyBorder="1" applyAlignment="1">
      <alignment horizontal="center" vertical="top"/>
    </xf>
    <xf numFmtId="0" fontId="36" fillId="0" borderId="16" xfId="0" applyFont="1" applyFill="1" applyBorder="1" applyAlignment="1">
      <alignment horizontal="center" vertical="top"/>
    </xf>
    <xf numFmtId="49" fontId="36" fillId="0" borderId="16" xfId="0" applyNumberFormat="1" applyFont="1" applyFill="1" applyBorder="1" applyAlignment="1">
      <alignment horizontal="center" vertical="top"/>
    </xf>
    <xf numFmtId="49" fontId="36" fillId="0" borderId="17" xfId="0" applyNumberFormat="1" applyFont="1" applyFill="1" applyBorder="1" applyAlignment="1">
      <alignment horizontal="center" vertical="top"/>
    </xf>
    <xf numFmtId="0" fontId="37" fillId="0" borderId="10" xfId="0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/>
    </xf>
    <xf numFmtId="49" fontId="36" fillId="0" borderId="13" xfId="0" applyNumberFormat="1" applyFont="1" applyFill="1" applyBorder="1" applyAlignment="1">
      <alignment horizontal="center"/>
    </xf>
    <xf numFmtId="3" fontId="36" fillId="0" borderId="0" xfId="0" applyNumberFormat="1" applyFont="1" applyAlignment="1">
      <alignment horizontal="center" vertical="center" wrapText="1" shrinkToFit="1"/>
    </xf>
    <xf numFmtId="3" fontId="39" fillId="0" borderId="0" xfId="0" applyNumberFormat="1" applyFont="1" applyAlignment="1">
      <alignment horizontal="left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Dziesiętn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" xfId="63" builtinId="24" customBuiltin="1"/>
    <cellStyle name="Komórka zaznaczona" xfId="64" builtinId="23" customBuiltin="1"/>
    <cellStyle name="Linked Cell" xfId="65"/>
    <cellStyle name="Nagłówek 1" xfId="66" builtinId="16" customBuiltin="1"/>
    <cellStyle name="Nagłówek 2" xfId="67" builtinId="17" customBuiltin="1"/>
    <cellStyle name="Nagłówek 3" xfId="68" builtinId="18" customBuiltin="1"/>
    <cellStyle name="Nagłówek 4" xfId="69" builtinId="19" customBuiltin="1"/>
    <cellStyle name="Neutral" xfId="70"/>
    <cellStyle name="Neutralny" xfId="71" builtinId="28" customBuiltin="1"/>
    <cellStyle name="Normalny" xfId="0" builtinId="0"/>
    <cellStyle name="Normalny 2" xfId="72"/>
    <cellStyle name="Normalny 2 2" xfId="73"/>
    <cellStyle name="Normalny 2 3" xfId="74"/>
    <cellStyle name="Normalny 2 4" xfId="75"/>
    <cellStyle name="Normalny 3" xfId="76"/>
    <cellStyle name="Normalny 4" xfId="77"/>
    <cellStyle name="Normalny_Prognoza dochodów na zadania zlecone i powierzone p.M" xfId="78"/>
    <cellStyle name="Note" xfId="79"/>
    <cellStyle name="Obliczenia" xfId="80" builtinId="22" customBuiltin="1"/>
    <cellStyle name="Output" xfId="81"/>
    <cellStyle name="Suma" xfId="82" builtinId="25" customBuiltin="1"/>
    <cellStyle name="Tekst objaśnienia" xfId="83" builtinId="53" customBuiltin="1"/>
    <cellStyle name="Tekst ostrzeżenia" xfId="84" builtinId="11" customBuiltin="1"/>
    <cellStyle name="Title" xfId="85"/>
    <cellStyle name="Total" xfId="86"/>
    <cellStyle name="Tytuł" xfId="87" builtinId="15" customBuiltin="1"/>
    <cellStyle name="Uwaga" xfId="88" builtinId="10" customBuiltin="1"/>
    <cellStyle name="Warning Text" xfId="89"/>
    <cellStyle name="Zły" xfId="90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M36"/>
  <sheetViews>
    <sheetView zoomScaleSheetLayoutView="100" workbookViewId="0">
      <selection activeCell="F5" sqref="F5"/>
    </sheetView>
  </sheetViews>
  <sheetFormatPr defaultRowHeight="15.75"/>
  <cols>
    <col min="1" max="1" width="5.7109375" style="3" customWidth="1"/>
    <col min="2" max="2" width="7.7109375" style="3" bestFit="1" customWidth="1"/>
    <col min="3" max="3" width="6.42578125" style="4" customWidth="1"/>
    <col min="4" max="4" width="45.85546875" style="3" customWidth="1"/>
    <col min="5" max="5" width="15.28515625" style="5" customWidth="1"/>
    <col min="6" max="6" width="12.7109375" style="3" bestFit="1" customWidth="1"/>
    <col min="7" max="7" width="12.5703125" style="3" customWidth="1"/>
    <col min="8" max="8" width="9.28515625" style="3" bestFit="1" customWidth="1"/>
    <col min="9" max="9" width="12.28515625" style="3" bestFit="1" customWidth="1"/>
    <col min="10" max="10" width="11.7109375" style="3" bestFit="1" customWidth="1"/>
    <col min="11" max="11" width="9.140625" style="3"/>
    <col min="12" max="12" width="9.5703125" style="3" bestFit="1" customWidth="1"/>
    <col min="13" max="13" width="13.5703125" style="3" customWidth="1"/>
    <col min="14" max="16384" width="9.140625" style="3"/>
  </cols>
  <sheetData>
    <row r="1" spans="1:13">
      <c r="E1" s="5" t="s">
        <v>4</v>
      </c>
    </row>
    <row r="2" spans="1:13">
      <c r="E2" s="5" t="s">
        <v>85</v>
      </c>
    </row>
    <row r="3" spans="1:13">
      <c r="E3" s="5" t="s">
        <v>5</v>
      </c>
    </row>
    <row r="4" spans="1:13">
      <c r="E4" s="5" t="s">
        <v>86</v>
      </c>
    </row>
    <row r="5" spans="1:13">
      <c r="E5" s="3"/>
      <c r="L5" s="6"/>
    </row>
    <row r="6" spans="1:13" ht="12.75" customHeight="1">
      <c r="A6" s="71" t="s">
        <v>28</v>
      </c>
      <c r="B6" s="71"/>
      <c r="C6" s="71"/>
      <c r="D6" s="71"/>
      <c r="E6" s="71"/>
      <c r="F6" s="71"/>
      <c r="G6" s="71"/>
    </row>
    <row r="7" spans="1:13" ht="12.75" customHeight="1">
      <c r="A7" s="71"/>
      <c r="B7" s="71"/>
      <c r="C7" s="71"/>
      <c r="D7" s="71"/>
      <c r="E7" s="71"/>
      <c r="F7" s="71"/>
      <c r="G7" s="71"/>
    </row>
    <row r="8" spans="1:13" ht="12.75" customHeight="1">
      <c r="A8" s="71"/>
      <c r="B8" s="71"/>
      <c r="C8" s="71"/>
      <c r="D8" s="71"/>
      <c r="E8" s="71"/>
      <c r="F8" s="71"/>
      <c r="G8" s="71"/>
    </row>
    <row r="9" spans="1:13" ht="12.75" customHeight="1">
      <c r="A9" s="71"/>
      <c r="B9" s="71"/>
      <c r="C9" s="71"/>
      <c r="D9" s="71"/>
      <c r="E9" s="71"/>
      <c r="F9" s="71"/>
      <c r="G9" s="71"/>
    </row>
    <row r="10" spans="1:13">
      <c r="A10" s="73" t="s">
        <v>0</v>
      </c>
      <c r="B10" s="73" t="s">
        <v>1</v>
      </c>
      <c r="C10" s="73" t="s">
        <v>14</v>
      </c>
      <c r="D10" s="73" t="s">
        <v>2</v>
      </c>
      <c r="E10" s="72" t="s">
        <v>8</v>
      </c>
      <c r="F10" s="67" t="s">
        <v>6</v>
      </c>
      <c r="G10" s="67"/>
    </row>
    <row r="11" spans="1:13" ht="31.5">
      <c r="A11" s="73"/>
      <c r="B11" s="73"/>
      <c r="C11" s="73"/>
      <c r="D11" s="73"/>
      <c r="E11" s="72"/>
      <c r="F11" s="43" t="s">
        <v>12</v>
      </c>
      <c r="G11" s="43" t="s">
        <v>13</v>
      </c>
    </row>
    <row r="12" spans="1:13">
      <c r="A12" s="45">
        <v>1</v>
      </c>
      <c r="B12" s="45">
        <v>2</v>
      </c>
      <c r="C12" s="45">
        <v>3</v>
      </c>
      <c r="D12" s="45">
        <v>4</v>
      </c>
      <c r="E12" s="44">
        <v>5</v>
      </c>
      <c r="F12" s="43">
        <v>6</v>
      </c>
      <c r="G12" s="43">
        <v>7</v>
      </c>
    </row>
    <row r="13" spans="1:13">
      <c r="A13" s="66" t="s">
        <v>3</v>
      </c>
      <c r="B13" s="66"/>
      <c r="C13" s="66"/>
      <c r="D13" s="66"/>
      <c r="E13" s="2">
        <f>E14+E23</f>
        <v>240535</v>
      </c>
      <c r="F13" s="2">
        <f t="shared" ref="F13:G13" si="0">F14+F23</f>
        <v>197688</v>
      </c>
      <c r="G13" s="2">
        <f t="shared" si="0"/>
        <v>18300</v>
      </c>
      <c r="H13" s="5">
        <f>E13-'zał.2 dochody zm'!E13</f>
        <v>103425</v>
      </c>
      <c r="I13" s="7">
        <f>'Zał.3 zw.wydatk'!D12-'Zał.4 zm.wydatk '!D12</f>
        <v>103425</v>
      </c>
      <c r="J13" s="5"/>
      <c r="K13" s="5"/>
    </row>
    <row r="14" spans="1:13">
      <c r="A14" s="8">
        <v>852</v>
      </c>
      <c r="B14" s="16"/>
      <c r="C14" s="9"/>
      <c r="D14" s="15" t="s">
        <v>42</v>
      </c>
      <c r="E14" s="11">
        <f>E15+E18</f>
        <v>222235</v>
      </c>
      <c r="F14" s="11">
        <f t="shared" ref="F14:G14" si="1">F15+F18</f>
        <v>197688</v>
      </c>
      <c r="G14" s="11">
        <f t="shared" si="1"/>
        <v>0</v>
      </c>
      <c r="I14" s="5"/>
      <c r="J14" s="7"/>
      <c r="M14" s="7"/>
    </row>
    <row r="15" spans="1:13">
      <c r="A15" s="65"/>
      <c r="B15" s="13">
        <v>85201</v>
      </c>
      <c r="C15" s="17"/>
      <c r="D15" s="18" t="s">
        <v>57</v>
      </c>
      <c r="E15" s="14">
        <f>E16+E17</f>
        <v>28047</v>
      </c>
      <c r="F15" s="14">
        <f t="shared" ref="F15:G15" si="2">F17</f>
        <v>3500</v>
      </c>
      <c r="G15" s="14">
        <f t="shared" si="2"/>
        <v>0</v>
      </c>
      <c r="H15" s="5"/>
      <c r="I15" s="5"/>
      <c r="M15" s="7"/>
    </row>
    <row r="16" spans="1:13" ht="63">
      <c r="A16" s="65"/>
      <c r="B16" s="68"/>
      <c r="C16" s="17" t="s">
        <v>75</v>
      </c>
      <c r="D16" s="18" t="s">
        <v>76</v>
      </c>
      <c r="E16" s="14">
        <f>F16+G16</f>
        <v>24547</v>
      </c>
      <c r="F16" s="14">
        <v>24547</v>
      </c>
      <c r="G16" s="14">
        <v>0</v>
      </c>
      <c r="H16" s="5"/>
      <c r="I16" s="5"/>
      <c r="J16" s="7"/>
      <c r="M16" s="7"/>
    </row>
    <row r="17" spans="1:13">
      <c r="A17" s="65"/>
      <c r="B17" s="69"/>
      <c r="C17" s="13" t="s">
        <v>38</v>
      </c>
      <c r="D17" s="18" t="s">
        <v>58</v>
      </c>
      <c r="E17" s="14">
        <f>F17+G17</f>
        <v>3500</v>
      </c>
      <c r="F17" s="14">
        <v>3500</v>
      </c>
      <c r="G17" s="14">
        <v>0</v>
      </c>
      <c r="H17" s="5"/>
      <c r="I17" s="5"/>
      <c r="J17" s="5"/>
      <c r="K17" s="5"/>
      <c r="L17" s="6"/>
      <c r="M17" s="7"/>
    </row>
    <row r="18" spans="1:13">
      <c r="A18" s="65"/>
      <c r="B18" s="13">
        <v>85204</v>
      </c>
      <c r="C18" s="17"/>
      <c r="D18" s="18" t="s">
        <v>56</v>
      </c>
      <c r="E18" s="14">
        <f>E19+E20+E21+E22</f>
        <v>194188</v>
      </c>
      <c r="F18" s="14">
        <f t="shared" ref="F18:G18" si="3">F19+F20+F21+F22</f>
        <v>194188</v>
      </c>
      <c r="G18" s="14">
        <f t="shared" si="3"/>
        <v>0</v>
      </c>
      <c r="H18" s="5"/>
      <c r="I18" s="5"/>
      <c r="M18" s="7"/>
    </row>
    <row r="19" spans="1:13">
      <c r="A19" s="65"/>
      <c r="B19" s="68"/>
      <c r="C19" s="13" t="s">
        <v>77</v>
      </c>
      <c r="D19" s="18" t="s">
        <v>78</v>
      </c>
      <c r="E19" s="14">
        <f>F19+G19</f>
        <v>38</v>
      </c>
      <c r="F19" s="14">
        <v>38</v>
      </c>
      <c r="G19" s="14">
        <v>0</v>
      </c>
      <c r="H19" s="5"/>
      <c r="I19" s="5"/>
      <c r="M19" s="7"/>
    </row>
    <row r="20" spans="1:13">
      <c r="A20" s="65"/>
      <c r="B20" s="70"/>
      <c r="C20" s="13" t="s">
        <v>32</v>
      </c>
      <c r="D20" s="18" t="s">
        <v>54</v>
      </c>
      <c r="E20" s="14">
        <f>F20+G20</f>
        <v>190000</v>
      </c>
      <c r="F20" s="14">
        <v>190000</v>
      </c>
      <c r="G20" s="14">
        <v>0</v>
      </c>
      <c r="H20" s="5"/>
      <c r="I20" s="5"/>
      <c r="J20" s="5"/>
      <c r="K20" s="5"/>
      <c r="L20" s="6"/>
      <c r="M20" s="7"/>
    </row>
    <row r="21" spans="1:13">
      <c r="A21" s="65"/>
      <c r="B21" s="70"/>
      <c r="C21" s="13" t="s">
        <v>38</v>
      </c>
      <c r="D21" s="18" t="s">
        <v>58</v>
      </c>
      <c r="E21" s="14">
        <f t="shared" ref="E21:E22" si="4">F21+G21</f>
        <v>4000</v>
      </c>
      <c r="F21" s="14">
        <v>4000</v>
      </c>
      <c r="G21" s="14">
        <v>0</v>
      </c>
      <c r="H21" s="5"/>
      <c r="I21" s="5"/>
      <c r="J21" s="5"/>
      <c r="K21" s="5"/>
      <c r="L21" s="6"/>
      <c r="M21" s="7"/>
    </row>
    <row r="22" spans="1:13">
      <c r="A22" s="65"/>
      <c r="B22" s="69"/>
      <c r="C22" s="53" t="s">
        <v>35</v>
      </c>
      <c r="D22" s="18" t="s">
        <v>34</v>
      </c>
      <c r="E22" s="14">
        <f t="shared" si="4"/>
        <v>150</v>
      </c>
      <c r="F22" s="14">
        <v>150</v>
      </c>
      <c r="G22" s="14">
        <v>0</v>
      </c>
      <c r="H22" s="5"/>
      <c r="I22" s="5"/>
      <c r="J22" s="5"/>
      <c r="K22" s="5"/>
      <c r="L22" s="6"/>
      <c r="M22" s="7"/>
    </row>
    <row r="23" spans="1:13">
      <c r="A23" s="8">
        <v>926</v>
      </c>
      <c r="B23" s="9"/>
      <c r="C23" s="9"/>
      <c r="D23" s="15" t="s">
        <v>43</v>
      </c>
      <c r="E23" s="11">
        <f>E24</f>
        <v>18300</v>
      </c>
      <c r="F23" s="11">
        <f t="shared" ref="F23:G23" si="5">F24</f>
        <v>0</v>
      </c>
      <c r="G23" s="11">
        <f t="shared" si="5"/>
        <v>18300</v>
      </c>
      <c r="I23" s="5"/>
      <c r="J23" s="7"/>
      <c r="M23" s="7"/>
    </row>
    <row r="24" spans="1:13">
      <c r="A24" s="63"/>
      <c r="B24" s="13" t="s">
        <v>48</v>
      </c>
      <c r="C24" s="17"/>
      <c r="D24" s="19" t="s">
        <v>44</v>
      </c>
      <c r="E24" s="14">
        <f>E25</f>
        <v>18300</v>
      </c>
      <c r="F24" s="14">
        <f t="shared" ref="F24:G24" si="6">F25</f>
        <v>0</v>
      </c>
      <c r="G24" s="14">
        <f t="shared" si="6"/>
        <v>18300</v>
      </c>
      <c r="M24" s="7"/>
    </row>
    <row r="25" spans="1:13" ht="63">
      <c r="A25" s="64"/>
      <c r="B25" s="13"/>
      <c r="C25" s="17">
        <v>6300</v>
      </c>
      <c r="D25" s="18" t="s">
        <v>49</v>
      </c>
      <c r="E25" s="14">
        <f>F25+G25</f>
        <v>18300</v>
      </c>
      <c r="F25" s="14">
        <v>0</v>
      </c>
      <c r="G25" s="14">
        <v>18300</v>
      </c>
      <c r="M25" s="7"/>
    </row>
    <row r="26" spans="1:13">
      <c r="M26" s="7"/>
    </row>
    <row r="27" spans="1:13">
      <c r="M27" s="7"/>
    </row>
    <row r="28" spans="1:13">
      <c r="F28" s="7"/>
      <c r="G28" s="7"/>
      <c r="M28" s="7"/>
    </row>
    <row r="29" spans="1:13">
      <c r="M29" s="7"/>
    </row>
    <row r="30" spans="1:13">
      <c r="G30" s="7"/>
      <c r="M30" s="7"/>
    </row>
    <row r="31" spans="1:13">
      <c r="D31" s="12"/>
      <c r="M31" s="7"/>
    </row>
    <row r="32" spans="1:13">
      <c r="M32" s="7"/>
    </row>
    <row r="33" spans="4:13">
      <c r="D33" s="12"/>
      <c r="G33" s="7"/>
      <c r="M33" s="7"/>
    </row>
    <row r="34" spans="4:13">
      <c r="M34" s="7"/>
    </row>
    <row r="35" spans="4:13">
      <c r="M35" s="7"/>
    </row>
    <row r="36" spans="4:13">
      <c r="M36" s="7"/>
    </row>
  </sheetData>
  <mergeCells count="12">
    <mergeCell ref="A6:G9"/>
    <mergeCell ref="E10:E11"/>
    <mergeCell ref="D10:D11"/>
    <mergeCell ref="C10:C11"/>
    <mergeCell ref="B10:B11"/>
    <mergeCell ref="A10:A11"/>
    <mergeCell ref="A24:A25"/>
    <mergeCell ref="A15:A22"/>
    <mergeCell ref="A13:D13"/>
    <mergeCell ref="F10:G10"/>
    <mergeCell ref="B16:B17"/>
    <mergeCell ref="B19:B22"/>
  </mergeCells>
  <phoneticPr fontId="0" type="noConversion"/>
  <printOptions horizontalCentered="1"/>
  <pageMargins left="0" right="0" top="0.39370078740157483" bottom="0.39370078740157483" header="0.19685039370078741" footer="0.19685039370078741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SheetLayoutView="100" workbookViewId="0">
      <selection activeCell="D12" sqref="D12"/>
    </sheetView>
  </sheetViews>
  <sheetFormatPr defaultRowHeight="15.75"/>
  <cols>
    <col min="1" max="1" width="5.7109375" style="3" customWidth="1"/>
    <col min="2" max="2" width="7.7109375" style="3" bestFit="1" customWidth="1"/>
    <col min="3" max="3" width="6.42578125" style="4" customWidth="1"/>
    <col min="4" max="4" width="45.85546875" style="3" customWidth="1"/>
    <col min="5" max="5" width="15.28515625" style="5" customWidth="1"/>
    <col min="6" max="6" width="12.7109375" style="3" bestFit="1" customWidth="1"/>
    <col min="7" max="7" width="12.5703125" style="3" customWidth="1"/>
    <col min="8" max="8" width="9.28515625" style="3" bestFit="1" customWidth="1"/>
    <col min="9" max="9" width="12.28515625" style="3" bestFit="1" customWidth="1"/>
    <col min="10" max="10" width="11.7109375" style="3" bestFit="1" customWidth="1"/>
    <col min="11" max="11" width="9.140625" style="3"/>
    <col min="12" max="12" width="9.5703125" style="3" bestFit="1" customWidth="1"/>
    <col min="13" max="13" width="13.5703125" style="3" customWidth="1"/>
    <col min="14" max="16384" width="9.140625" style="3"/>
  </cols>
  <sheetData>
    <row r="1" spans="1:13">
      <c r="E1" s="5" t="s">
        <v>15</v>
      </c>
    </row>
    <row r="2" spans="1:13">
      <c r="E2" s="5" t="s">
        <v>85</v>
      </c>
    </row>
    <row r="3" spans="1:13">
      <c r="E3" s="5" t="s">
        <v>5</v>
      </c>
    </row>
    <row r="4" spans="1:13">
      <c r="E4" s="5" t="s">
        <v>86</v>
      </c>
    </row>
    <row r="5" spans="1:13">
      <c r="E5" s="3"/>
      <c r="L5" s="6"/>
    </row>
    <row r="6" spans="1:13" ht="12.75" customHeight="1">
      <c r="A6" s="71" t="s">
        <v>51</v>
      </c>
      <c r="B6" s="71"/>
      <c r="C6" s="71"/>
      <c r="D6" s="71"/>
      <c r="E6" s="71"/>
      <c r="F6" s="71"/>
      <c r="G6" s="71"/>
    </row>
    <row r="7" spans="1:13" ht="12.75" customHeight="1">
      <c r="A7" s="71"/>
      <c r="B7" s="71"/>
      <c r="C7" s="71"/>
      <c r="D7" s="71"/>
      <c r="E7" s="71"/>
      <c r="F7" s="71"/>
      <c r="G7" s="71"/>
    </row>
    <row r="8" spans="1:13" ht="12.75" customHeight="1">
      <c r="A8" s="71"/>
      <c r="B8" s="71"/>
      <c r="C8" s="71"/>
      <c r="D8" s="71"/>
      <c r="E8" s="71"/>
      <c r="F8" s="71"/>
      <c r="G8" s="71"/>
    </row>
    <row r="9" spans="1:13" ht="12.75" customHeight="1">
      <c r="A9" s="71"/>
      <c r="B9" s="71"/>
      <c r="C9" s="71"/>
      <c r="D9" s="71"/>
      <c r="E9" s="71"/>
      <c r="F9" s="71"/>
      <c r="G9" s="71"/>
    </row>
    <row r="10" spans="1:13">
      <c r="A10" s="73" t="s">
        <v>0</v>
      </c>
      <c r="B10" s="73" t="s">
        <v>1</v>
      </c>
      <c r="C10" s="73" t="s">
        <v>14</v>
      </c>
      <c r="D10" s="73" t="s">
        <v>2</v>
      </c>
      <c r="E10" s="72" t="s">
        <v>52</v>
      </c>
      <c r="F10" s="67" t="s">
        <v>6</v>
      </c>
      <c r="G10" s="67"/>
    </row>
    <row r="11" spans="1:13" ht="31.5">
      <c r="A11" s="73"/>
      <c r="B11" s="73"/>
      <c r="C11" s="73"/>
      <c r="D11" s="73"/>
      <c r="E11" s="72"/>
      <c r="F11" s="49" t="s">
        <v>12</v>
      </c>
      <c r="G11" s="49" t="s">
        <v>13</v>
      </c>
    </row>
    <row r="12" spans="1:13">
      <c r="A12" s="51">
        <v>1</v>
      </c>
      <c r="B12" s="51">
        <v>2</v>
      </c>
      <c r="C12" s="51">
        <v>3</v>
      </c>
      <c r="D12" s="51">
        <v>4</v>
      </c>
      <c r="E12" s="50">
        <v>5</v>
      </c>
      <c r="F12" s="49">
        <v>6</v>
      </c>
      <c r="G12" s="49">
        <v>7</v>
      </c>
    </row>
    <row r="13" spans="1:13">
      <c r="A13" s="66" t="s">
        <v>3</v>
      </c>
      <c r="B13" s="66"/>
      <c r="C13" s="66"/>
      <c r="D13" s="66"/>
      <c r="E13" s="2">
        <f>E14</f>
        <v>137110</v>
      </c>
      <c r="F13" s="2">
        <f t="shared" ref="F13:G13" si="0">F14</f>
        <v>137110</v>
      </c>
      <c r="G13" s="2">
        <f t="shared" si="0"/>
        <v>0</v>
      </c>
      <c r="H13" s="5"/>
      <c r="I13" s="7"/>
      <c r="J13" s="5"/>
      <c r="K13" s="5"/>
    </row>
    <row r="14" spans="1:13">
      <c r="A14" s="8">
        <v>852</v>
      </c>
      <c r="B14" s="9"/>
      <c r="C14" s="9"/>
      <c r="D14" s="15" t="s">
        <v>42</v>
      </c>
      <c r="E14" s="11">
        <f>E15+E18+E20</f>
        <v>137110</v>
      </c>
      <c r="F14" s="11">
        <f t="shared" ref="F14:G14" si="1">F15+F18+F20</f>
        <v>137110</v>
      </c>
      <c r="G14" s="11">
        <f t="shared" si="1"/>
        <v>0</v>
      </c>
      <c r="I14" s="5"/>
      <c r="J14" s="7"/>
      <c r="M14" s="7"/>
    </row>
    <row r="15" spans="1:13">
      <c r="A15" s="63"/>
      <c r="B15" s="13">
        <v>85201</v>
      </c>
      <c r="C15" s="17"/>
      <c r="D15" s="18" t="s">
        <v>57</v>
      </c>
      <c r="E15" s="14">
        <f>E16+E17</f>
        <v>26973</v>
      </c>
      <c r="F15" s="14">
        <f t="shared" ref="F15:G15" si="2">F16+F17</f>
        <v>26973</v>
      </c>
      <c r="G15" s="14">
        <f t="shared" si="2"/>
        <v>0</v>
      </c>
      <c r="I15" s="5"/>
      <c r="J15" s="7"/>
      <c r="M15" s="7"/>
    </row>
    <row r="16" spans="1:13">
      <c r="A16" s="75"/>
      <c r="B16" s="74"/>
      <c r="C16" s="13" t="s">
        <v>32</v>
      </c>
      <c r="D16" s="18" t="s">
        <v>54</v>
      </c>
      <c r="E16" s="14">
        <f>F16+G16</f>
        <v>22000</v>
      </c>
      <c r="F16" s="14">
        <v>22000</v>
      </c>
      <c r="G16" s="14">
        <v>0</v>
      </c>
      <c r="I16" s="5"/>
      <c r="J16" s="7"/>
      <c r="M16" s="7"/>
    </row>
    <row r="17" spans="1:13" ht="63">
      <c r="A17" s="75"/>
      <c r="B17" s="74"/>
      <c r="C17" s="17" t="s">
        <v>75</v>
      </c>
      <c r="D17" s="18" t="s">
        <v>76</v>
      </c>
      <c r="E17" s="14">
        <f>F17+G17</f>
        <v>4973</v>
      </c>
      <c r="F17" s="14">
        <v>4973</v>
      </c>
      <c r="G17" s="14">
        <v>0</v>
      </c>
      <c r="I17" s="5"/>
      <c r="J17" s="7"/>
      <c r="M17" s="7"/>
    </row>
    <row r="18" spans="1:13">
      <c r="A18" s="75"/>
      <c r="B18" s="13">
        <v>85202</v>
      </c>
      <c r="C18" s="17"/>
      <c r="D18" s="19" t="s">
        <v>53</v>
      </c>
      <c r="E18" s="14">
        <f>E19</f>
        <v>106177</v>
      </c>
      <c r="F18" s="14">
        <f t="shared" ref="F18:G18" si="3">F19</f>
        <v>106177</v>
      </c>
      <c r="G18" s="14">
        <f t="shared" si="3"/>
        <v>0</v>
      </c>
      <c r="H18" s="5"/>
      <c r="I18" s="5"/>
      <c r="M18" s="7"/>
    </row>
    <row r="19" spans="1:13">
      <c r="A19" s="75"/>
      <c r="B19" s="56"/>
      <c r="C19" s="13" t="s">
        <v>32</v>
      </c>
      <c r="D19" s="18" t="s">
        <v>54</v>
      </c>
      <c r="E19" s="14">
        <f>F19+G19</f>
        <v>106177</v>
      </c>
      <c r="F19" s="14">
        <v>106177</v>
      </c>
      <c r="G19" s="14">
        <v>0</v>
      </c>
      <c r="H19" s="5"/>
      <c r="I19" s="5"/>
      <c r="J19" s="5"/>
      <c r="K19" s="5"/>
      <c r="L19" s="6"/>
      <c r="M19" s="7"/>
    </row>
    <row r="20" spans="1:13">
      <c r="A20" s="75"/>
      <c r="B20" s="13">
        <v>85204</v>
      </c>
      <c r="C20" s="17"/>
      <c r="D20" s="18" t="s">
        <v>56</v>
      </c>
      <c r="E20" s="14">
        <f>E21+E22+E23</f>
        <v>3960</v>
      </c>
      <c r="F20" s="14">
        <f t="shared" ref="F20:G20" si="4">F21+F22+F23</f>
        <v>3960</v>
      </c>
      <c r="G20" s="14">
        <f t="shared" si="4"/>
        <v>0</v>
      </c>
      <c r="H20" s="5"/>
      <c r="I20" s="5"/>
      <c r="J20" s="5"/>
      <c r="K20" s="5"/>
      <c r="L20" s="6"/>
      <c r="M20" s="7"/>
    </row>
    <row r="21" spans="1:13" ht="63">
      <c r="A21" s="64"/>
      <c r="B21" s="58"/>
      <c r="C21" s="17" t="s">
        <v>75</v>
      </c>
      <c r="D21" s="18" t="s">
        <v>76</v>
      </c>
      <c r="E21" s="14">
        <f>F21+G21</f>
        <v>3960</v>
      </c>
      <c r="F21" s="14">
        <v>3960</v>
      </c>
      <c r="G21" s="14">
        <v>0</v>
      </c>
      <c r="M21" s="7"/>
    </row>
    <row r="22" spans="1:13">
      <c r="M22" s="7"/>
    </row>
    <row r="23" spans="1:13">
      <c r="M23" s="7"/>
    </row>
    <row r="24" spans="1:13">
      <c r="M24" s="7"/>
    </row>
    <row r="25" spans="1:13">
      <c r="G25" s="7"/>
      <c r="M25" s="7"/>
    </row>
    <row r="26" spans="1:13">
      <c r="D26" s="12"/>
      <c r="M26" s="7"/>
    </row>
    <row r="27" spans="1:13">
      <c r="M27" s="7"/>
    </row>
    <row r="28" spans="1:13">
      <c r="D28" s="12"/>
      <c r="M28" s="7"/>
    </row>
    <row r="29" spans="1:13">
      <c r="M29" s="7"/>
    </row>
    <row r="30" spans="1:13">
      <c r="M30" s="7"/>
    </row>
    <row r="31" spans="1:13">
      <c r="M31" s="7"/>
    </row>
  </sheetData>
  <mergeCells count="10">
    <mergeCell ref="B16:B17"/>
    <mergeCell ref="A15:A21"/>
    <mergeCell ref="A13:D13"/>
    <mergeCell ref="A6:G9"/>
    <mergeCell ref="A10:A11"/>
    <mergeCell ref="B10:B11"/>
    <mergeCell ref="C10:C11"/>
    <mergeCell ref="D10:D11"/>
    <mergeCell ref="E10:E11"/>
    <mergeCell ref="F10:G10"/>
  </mergeCells>
  <printOptions horizontalCentered="1"/>
  <pageMargins left="0" right="0" top="0.39370078740157483" bottom="0.39370078740157483" header="0.19685039370078741" footer="0.19685039370078741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P30"/>
  <sheetViews>
    <sheetView zoomScaleNormal="75" zoomScaleSheetLayoutView="100" workbookViewId="0">
      <selection activeCell="N3" sqref="N3"/>
    </sheetView>
  </sheetViews>
  <sheetFormatPr defaultRowHeight="15.75"/>
  <cols>
    <col min="1" max="1" width="5.5703125" style="37" customWidth="1"/>
    <col min="2" max="2" width="7.42578125" style="38" customWidth="1"/>
    <col min="3" max="3" width="29.5703125" style="5" customWidth="1"/>
    <col min="4" max="4" width="13.140625" style="5" bestFit="1" customWidth="1"/>
    <col min="5" max="5" width="11.140625" style="5" customWidth="1"/>
    <col min="6" max="6" width="12.85546875" style="5" customWidth="1"/>
    <col min="7" max="7" width="13.42578125" style="5" bestFit="1" customWidth="1"/>
    <col min="8" max="8" width="7.85546875" style="5" customWidth="1"/>
    <col min="9" max="9" width="12" style="5" bestFit="1" customWidth="1"/>
    <col min="10" max="10" width="10.7109375" style="5" customWidth="1"/>
    <col min="11" max="11" width="8.85546875" style="5" customWidth="1"/>
    <col min="12" max="12" width="9.5703125" style="5" bestFit="1" customWidth="1"/>
    <col min="13" max="13" width="11.85546875" style="5" customWidth="1"/>
    <col min="14" max="15" width="11.85546875" style="5" bestFit="1" customWidth="1"/>
    <col min="16" max="16384" width="9.140625" style="5"/>
  </cols>
  <sheetData>
    <row r="1" spans="1:15">
      <c r="A1" s="81" t="s">
        <v>27</v>
      </c>
      <c r="B1" s="81"/>
      <c r="C1" s="81"/>
      <c r="D1" s="81"/>
      <c r="E1" s="81"/>
      <c r="F1" s="81"/>
      <c r="G1" s="81"/>
      <c r="H1" s="81"/>
      <c r="L1" s="22"/>
      <c r="N1" s="22" t="s">
        <v>36</v>
      </c>
    </row>
    <row r="2" spans="1:15">
      <c r="A2" s="81"/>
      <c r="B2" s="81"/>
      <c r="C2" s="81"/>
      <c r="D2" s="81"/>
      <c r="E2" s="81"/>
      <c r="F2" s="81"/>
      <c r="G2" s="81"/>
      <c r="H2" s="81"/>
      <c r="L2" s="22"/>
      <c r="N2" s="5" t="s">
        <v>85</v>
      </c>
      <c r="O2" s="3"/>
    </row>
    <row r="3" spans="1:15">
      <c r="A3" s="81"/>
      <c r="B3" s="81"/>
      <c r="C3" s="81"/>
      <c r="D3" s="81"/>
      <c r="E3" s="81"/>
      <c r="F3" s="81"/>
      <c r="G3" s="81"/>
      <c r="H3" s="81"/>
      <c r="L3" s="22"/>
      <c r="N3" s="5" t="s">
        <v>5</v>
      </c>
      <c r="O3" s="3"/>
    </row>
    <row r="4" spans="1:15">
      <c r="A4" s="81"/>
      <c r="B4" s="81"/>
      <c r="C4" s="81"/>
      <c r="D4" s="81"/>
      <c r="E4" s="81"/>
      <c r="F4" s="81"/>
      <c r="G4" s="81"/>
      <c r="H4" s="81"/>
      <c r="L4" s="22"/>
      <c r="N4" s="5" t="s">
        <v>86</v>
      </c>
      <c r="O4" s="3"/>
    </row>
    <row r="5" spans="1:15">
      <c r="A5" s="81"/>
      <c r="B5" s="81"/>
      <c r="C5" s="81"/>
      <c r="D5" s="81"/>
      <c r="E5" s="81"/>
      <c r="F5" s="81"/>
      <c r="G5" s="81"/>
      <c r="H5" s="81"/>
      <c r="I5" s="82"/>
      <c r="J5" s="82"/>
      <c r="K5" s="82"/>
      <c r="L5" s="82"/>
    </row>
    <row r="6" spans="1:15" ht="0.75" customHeight="1">
      <c r="A6" s="81"/>
      <c r="B6" s="81"/>
      <c r="C6" s="81"/>
      <c r="D6" s="81"/>
      <c r="E6" s="81"/>
      <c r="F6" s="81"/>
      <c r="G6" s="81"/>
      <c r="H6" s="81"/>
    </row>
    <row r="7" spans="1:15" s="3" customFormat="1" ht="15" customHeight="1">
      <c r="A7" s="78" t="s">
        <v>0</v>
      </c>
      <c r="B7" s="78" t="s">
        <v>1</v>
      </c>
      <c r="C7" s="78" t="s">
        <v>16</v>
      </c>
      <c r="D7" s="78" t="s">
        <v>23</v>
      </c>
      <c r="E7" s="78" t="s">
        <v>6</v>
      </c>
      <c r="F7" s="78"/>
      <c r="G7" s="78"/>
      <c r="H7" s="78"/>
      <c r="I7" s="78"/>
      <c r="J7" s="78"/>
      <c r="K7" s="78"/>
      <c r="L7" s="78"/>
      <c r="M7" s="78"/>
      <c r="N7" s="78"/>
      <c r="O7" s="78"/>
    </row>
    <row r="8" spans="1:15" s="3" customFormat="1" ht="12" customHeight="1">
      <c r="A8" s="78"/>
      <c r="B8" s="78"/>
      <c r="C8" s="78"/>
      <c r="D8" s="78"/>
      <c r="E8" s="78" t="s">
        <v>9</v>
      </c>
      <c r="F8" s="78" t="s">
        <v>6</v>
      </c>
      <c r="G8" s="78"/>
      <c r="H8" s="78"/>
      <c r="I8" s="78"/>
      <c r="J8" s="78"/>
      <c r="K8" s="78"/>
      <c r="L8" s="78"/>
      <c r="M8" s="78" t="s">
        <v>7</v>
      </c>
      <c r="N8" s="78" t="s">
        <v>6</v>
      </c>
      <c r="O8" s="78"/>
    </row>
    <row r="9" spans="1:15" s="3" customFormat="1" ht="36" customHeight="1">
      <c r="A9" s="78"/>
      <c r="B9" s="78"/>
      <c r="C9" s="78"/>
      <c r="D9" s="78"/>
      <c r="E9" s="78"/>
      <c r="F9" s="78" t="s">
        <v>17</v>
      </c>
      <c r="G9" s="78"/>
      <c r="H9" s="78" t="s">
        <v>18</v>
      </c>
      <c r="I9" s="78" t="s">
        <v>19</v>
      </c>
      <c r="J9" s="78" t="s">
        <v>20</v>
      </c>
      <c r="K9" s="78" t="s">
        <v>11</v>
      </c>
      <c r="L9" s="78" t="s">
        <v>10</v>
      </c>
      <c r="M9" s="78"/>
      <c r="N9" s="78" t="s">
        <v>24</v>
      </c>
      <c r="O9" s="46" t="s">
        <v>25</v>
      </c>
    </row>
    <row r="10" spans="1:15" s="23" customFormat="1" ht="120.75" customHeight="1">
      <c r="A10" s="78"/>
      <c r="B10" s="78"/>
      <c r="C10" s="78"/>
      <c r="D10" s="78"/>
      <c r="E10" s="78"/>
      <c r="F10" s="46" t="s">
        <v>21</v>
      </c>
      <c r="G10" s="46" t="s">
        <v>22</v>
      </c>
      <c r="H10" s="78"/>
      <c r="I10" s="78"/>
      <c r="J10" s="78"/>
      <c r="K10" s="78"/>
      <c r="L10" s="78"/>
      <c r="M10" s="78"/>
      <c r="N10" s="78"/>
      <c r="O10" s="41" t="s">
        <v>26</v>
      </c>
    </row>
    <row r="11" spans="1:15" s="1" customFormat="1" ht="12.75">
      <c r="A11" s="42">
        <v>1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42">
        <v>12</v>
      </c>
      <c r="M11" s="42">
        <v>13</v>
      </c>
      <c r="N11" s="42">
        <v>14</v>
      </c>
      <c r="O11" s="42">
        <v>15</v>
      </c>
    </row>
    <row r="12" spans="1:15" ht="17.25" customHeight="1">
      <c r="A12" s="24"/>
      <c r="B12" s="25"/>
      <c r="C12" s="21" t="s">
        <v>3</v>
      </c>
      <c r="D12" s="26">
        <f t="shared" ref="D12:O12" si="0">D13+D15+D18+D20+D24</f>
        <v>952812</v>
      </c>
      <c r="E12" s="26">
        <f t="shared" si="0"/>
        <v>616700</v>
      </c>
      <c r="F12" s="26">
        <f t="shared" si="0"/>
        <v>36929</v>
      </c>
      <c r="G12" s="26">
        <f t="shared" si="0"/>
        <v>432055</v>
      </c>
      <c r="H12" s="26">
        <f t="shared" si="0"/>
        <v>0</v>
      </c>
      <c r="I12" s="26">
        <f t="shared" si="0"/>
        <v>147716</v>
      </c>
      <c r="J12" s="26">
        <f t="shared" si="0"/>
        <v>0</v>
      </c>
      <c r="K12" s="26">
        <f t="shared" si="0"/>
        <v>0</v>
      </c>
      <c r="L12" s="26">
        <f t="shared" si="0"/>
        <v>0</v>
      </c>
      <c r="M12" s="26">
        <f t="shared" si="0"/>
        <v>336112</v>
      </c>
      <c r="N12" s="26">
        <f t="shared" si="0"/>
        <v>336112</v>
      </c>
      <c r="O12" s="26">
        <f t="shared" si="0"/>
        <v>0</v>
      </c>
    </row>
    <row r="13" spans="1:15">
      <c r="A13" s="39" t="s">
        <v>63</v>
      </c>
      <c r="B13" s="28"/>
      <c r="C13" s="10" t="s">
        <v>40</v>
      </c>
      <c r="D13" s="29">
        <f>D14</f>
        <v>294468</v>
      </c>
      <c r="E13" s="29">
        <f t="shared" ref="E13:O13" si="1">E14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 t="shared" si="1"/>
        <v>0</v>
      </c>
      <c r="K13" s="29">
        <f t="shared" si="1"/>
        <v>0</v>
      </c>
      <c r="L13" s="29">
        <f t="shared" si="1"/>
        <v>0</v>
      </c>
      <c r="M13" s="29">
        <f t="shared" si="1"/>
        <v>294468</v>
      </c>
      <c r="N13" s="29">
        <f t="shared" si="1"/>
        <v>294468</v>
      </c>
      <c r="O13" s="29">
        <f t="shared" si="1"/>
        <v>0</v>
      </c>
    </row>
    <row r="14" spans="1:15">
      <c r="A14" s="30"/>
      <c r="B14" s="31" t="s">
        <v>64</v>
      </c>
      <c r="C14" s="47" t="s">
        <v>65</v>
      </c>
      <c r="D14" s="32">
        <f>E14+M14</f>
        <v>294468</v>
      </c>
      <c r="E14" s="32">
        <f>F14+G14+H14+I14+J14+K14+L14</f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f>'Zał.4 zm.wydatk '!N14+'Zał.4 zm.wydatk '!N16</f>
        <v>294468</v>
      </c>
      <c r="N14" s="32">
        <v>294468</v>
      </c>
      <c r="O14" s="32">
        <v>0</v>
      </c>
    </row>
    <row r="15" spans="1:15">
      <c r="A15" s="39">
        <v>750</v>
      </c>
      <c r="B15" s="28"/>
      <c r="C15" s="10" t="s">
        <v>41</v>
      </c>
      <c r="D15" s="29">
        <f>D16+D17</f>
        <v>365988</v>
      </c>
      <c r="E15" s="29">
        <f t="shared" ref="E15:O15" si="2">E16+E17</f>
        <v>365988</v>
      </c>
      <c r="F15" s="29">
        <f t="shared" si="2"/>
        <v>0</v>
      </c>
      <c r="G15" s="29">
        <f t="shared" si="2"/>
        <v>365988</v>
      </c>
      <c r="H15" s="29">
        <f t="shared" si="2"/>
        <v>0</v>
      </c>
      <c r="I15" s="29">
        <f t="shared" si="2"/>
        <v>0</v>
      </c>
      <c r="J15" s="29">
        <f t="shared" si="2"/>
        <v>0</v>
      </c>
      <c r="K15" s="29">
        <f t="shared" si="2"/>
        <v>0</v>
      </c>
      <c r="L15" s="29">
        <f t="shared" si="2"/>
        <v>0</v>
      </c>
      <c r="M15" s="29">
        <f t="shared" si="2"/>
        <v>0</v>
      </c>
      <c r="N15" s="29">
        <f t="shared" si="2"/>
        <v>0</v>
      </c>
      <c r="O15" s="29">
        <f t="shared" si="2"/>
        <v>0</v>
      </c>
    </row>
    <row r="16" spans="1:15">
      <c r="A16" s="79"/>
      <c r="B16" s="13" t="s">
        <v>68</v>
      </c>
      <c r="C16" s="19" t="s">
        <v>45</v>
      </c>
      <c r="D16" s="32">
        <f>E16+M16</f>
        <v>364788</v>
      </c>
      <c r="E16" s="32">
        <f>F16+G16+H16+I16+J16+K16+L16</f>
        <v>364788</v>
      </c>
      <c r="F16" s="32">
        <v>0</v>
      </c>
      <c r="G16" s="32">
        <f>40000+324788</f>
        <v>364788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6" ht="31.5">
      <c r="A17" s="80"/>
      <c r="B17" s="31" t="s">
        <v>81</v>
      </c>
      <c r="C17" s="61" t="s">
        <v>82</v>
      </c>
      <c r="D17" s="32">
        <f>E17+M17</f>
        <v>1200</v>
      </c>
      <c r="E17" s="32">
        <f>F17+G17+H17+I17+J17+K17+L17</f>
        <v>1200</v>
      </c>
      <c r="F17" s="32">
        <v>0</v>
      </c>
      <c r="G17" s="32">
        <v>1200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6">
      <c r="A18" s="39" t="s">
        <v>29</v>
      </c>
      <c r="B18" s="28"/>
      <c r="C18" s="10" t="s">
        <v>33</v>
      </c>
      <c r="D18" s="29">
        <f>D19</f>
        <v>55450</v>
      </c>
      <c r="E18" s="29">
        <f t="shared" ref="E18:O18" si="3">E19</f>
        <v>55450</v>
      </c>
      <c r="F18" s="29">
        <f t="shared" si="3"/>
        <v>0</v>
      </c>
      <c r="G18" s="29">
        <f t="shared" si="3"/>
        <v>55450</v>
      </c>
      <c r="H18" s="29">
        <f t="shared" si="3"/>
        <v>0</v>
      </c>
      <c r="I18" s="29">
        <f t="shared" si="3"/>
        <v>0</v>
      </c>
      <c r="J18" s="29">
        <f t="shared" si="3"/>
        <v>0</v>
      </c>
      <c r="K18" s="29">
        <f t="shared" si="3"/>
        <v>0</v>
      </c>
      <c r="L18" s="29">
        <f t="shared" si="3"/>
        <v>0</v>
      </c>
      <c r="M18" s="29">
        <f t="shared" si="3"/>
        <v>0</v>
      </c>
      <c r="N18" s="29">
        <f t="shared" si="3"/>
        <v>0</v>
      </c>
      <c r="O18" s="29">
        <f t="shared" si="3"/>
        <v>0</v>
      </c>
    </row>
    <row r="19" spans="1:16">
      <c r="A19" s="33"/>
      <c r="B19" s="48" t="s">
        <v>39</v>
      </c>
      <c r="C19" s="19" t="s">
        <v>46</v>
      </c>
      <c r="D19" s="32">
        <f>E19+M19</f>
        <v>55450</v>
      </c>
      <c r="E19" s="32">
        <f>F19+G19+H19+I19+J19+K19+L19</f>
        <v>55450</v>
      </c>
      <c r="F19" s="32">
        <v>0</v>
      </c>
      <c r="G19" s="32">
        <v>55450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6">
      <c r="A20" s="39">
        <v>852</v>
      </c>
      <c r="B20" s="34"/>
      <c r="C20" s="15" t="s">
        <v>42</v>
      </c>
      <c r="D20" s="29">
        <f>D21+D22+D23</f>
        <v>195262</v>
      </c>
      <c r="E20" s="29">
        <f t="shared" ref="E20:O20" si="4">E21+E22+E23</f>
        <v>195262</v>
      </c>
      <c r="F20" s="29">
        <f t="shared" si="4"/>
        <v>36929</v>
      </c>
      <c r="G20" s="29">
        <f t="shared" si="4"/>
        <v>10617</v>
      </c>
      <c r="H20" s="29">
        <f t="shared" si="4"/>
        <v>0</v>
      </c>
      <c r="I20" s="29">
        <f t="shared" si="4"/>
        <v>147716</v>
      </c>
      <c r="J20" s="29">
        <f t="shared" si="4"/>
        <v>0</v>
      </c>
      <c r="K20" s="29">
        <f t="shared" si="4"/>
        <v>0</v>
      </c>
      <c r="L20" s="29">
        <f t="shared" si="4"/>
        <v>0</v>
      </c>
      <c r="M20" s="29">
        <f t="shared" si="4"/>
        <v>0</v>
      </c>
      <c r="N20" s="29">
        <f t="shared" si="4"/>
        <v>0</v>
      </c>
      <c r="O20" s="29">
        <f t="shared" si="4"/>
        <v>0</v>
      </c>
    </row>
    <row r="21" spans="1:16" s="3" customFormat="1">
      <c r="A21" s="76"/>
      <c r="B21" s="52" t="s">
        <v>55</v>
      </c>
      <c r="C21" s="20" t="s">
        <v>56</v>
      </c>
      <c r="D21" s="32">
        <f>E21+M21</f>
        <v>147716</v>
      </c>
      <c r="E21" s="32">
        <f>F21+G21+H21+I21+J21+K21+L21</f>
        <v>147716</v>
      </c>
      <c r="F21" s="32">
        <v>0</v>
      </c>
      <c r="G21" s="32">
        <v>0</v>
      </c>
      <c r="H21" s="32">
        <v>0</v>
      </c>
      <c r="I21" s="32">
        <v>147716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6"/>
    </row>
    <row r="22" spans="1:16" s="3" customFormat="1" ht="31.5">
      <c r="A22" s="76"/>
      <c r="B22" s="52" t="s">
        <v>59</v>
      </c>
      <c r="C22" s="20" t="s">
        <v>60</v>
      </c>
      <c r="D22" s="32">
        <f t="shared" ref="D22:D23" si="5">E22+M22</f>
        <v>44529</v>
      </c>
      <c r="E22" s="32">
        <f t="shared" ref="E22:E23" si="6">F22+G22+H22+I22+J22+K22+L22</f>
        <v>44529</v>
      </c>
      <c r="F22" s="32">
        <f>4062+27000+2850</f>
        <v>33912</v>
      </c>
      <c r="G22" s="32">
        <f>1200+8417+1000</f>
        <v>10617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6"/>
    </row>
    <row r="23" spans="1:16" s="3" customFormat="1" ht="63">
      <c r="A23" s="77"/>
      <c r="B23" s="52" t="s">
        <v>61</v>
      </c>
      <c r="C23" s="20" t="s">
        <v>62</v>
      </c>
      <c r="D23" s="32">
        <f t="shared" si="5"/>
        <v>3017</v>
      </c>
      <c r="E23" s="32">
        <f t="shared" si="6"/>
        <v>3017</v>
      </c>
      <c r="F23" s="32">
        <f>1712+1305</f>
        <v>3017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6"/>
    </row>
    <row r="24" spans="1:16">
      <c r="A24" s="39">
        <v>926</v>
      </c>
      <c r="B24" s="28"/>
      <c r="C24" s="15" t="s">
        <v>43</v>
      </c>
      <c r="D24" s="29">
        <f>D25</f>
        <v>41644</v>
      </c>
      <c r="E24" s="29">
        <f t="shared" ref="E24:O24" si="7">E25</f>
        <v>0</v>
      </c>
      <c r="F24" s="29">
        <f t="shared" si="7"/>
        <v>0</v>
      </c>
      <c r="G24" s="29">
        <f t="shared" si="7"/>
        <v>0</v>
      </c>
      <c r="H24" s="29">
        <f t="shared" si="7"/>
        <v>0</v>
      </c>
      <c r="I24" s="29">
        <f t="shared" si="7"/>
        <v>0</v>
      </c>
      <c r="J24" s="29">
        <f t="shared" si="7"/>
        <v>0</v>
      </c>
      <c r="K24" s="29">
        <f t="shared" si="7"/>
        <v>0</v>
      </c>
      <c r="L24" s="29">
        <f t="shared" si="7"/>
        <v>0</v>
      </c>
      <c r="M24" s="29">
        <f t="shared" si="7"/>
        <v>41644</v>
      </c>
      <c r="N24" s="29">
        <f t="shared" si="7"/>
        <v>41644</v>
      </c>
      <c r="O24" s="29">
        <f t="shared" si="7"/>
        <v>0</v>
      </c>
    </row>
    <row r="25" spans="1:16" s="3" customFormat="1">
      <c r="A25" s="35"/>
      <c r="B25" s="13" t="s">
        <v>48</v>
      </c>
      <c r="C25" s="19" t="s">
        <v>44</v>
      </c>
      <c r="D25" s="32">
        <f>E25+M25</f>
        <v>41644</v>
      </c>
      <c r="E25" s="32">
        <f>F25+G25+H25+I25+J25+K25+L25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f>18300+23344</f>
        <v>41644</v>
      </c>
      <c r="N25" s="32">
        <v>41644</v>
      </c>
      <c r="O25" s="32">
        <v>0</v>
      </c>
      <c r="P25" s="36"/>
    </row>
    <row r="30" spans="1:16">
      <c r="E30" s="7"/>
    </row>
  </sheetData>
  <mergeCells count="21">
    <mergeCell ref="A1:H4"/>
    <mergeCell ref="A5:H6"/>
    <mergeCell ref="I5:L5"/>
    <mergeCell ref="A7:A10"/>
    <mergeCell ref="B7:B10"/>
    <mergeCell ref="K9:K10"/>
    <mergeCell ref="D7:D10"/>
    <mergeCell ref="I9:I10"/>
    <mergeCell ref="E7:O7"/>
    <mergeCell ref="C7:C10"/>
    <mergeCell ref="N8:O8"/>
    <mergeCell ref="N9:N10"/>
    <mergeCell ref="F9:G9"/>
    <mergeCell ref="L9:L10"/>
    <mergeCell ref="E8:E10"/>
    <mergeCell ref="J9:J10"/>
    <mergeCell ref="A21:A23"/>
    <mergeCell ref="M8:M10"/>
    <mergeCell ref="F8:L8"/>
    <mergeCell ref="H9:H10"/>
    <mergeCell ref="A16:A17"/>
  </mergeCells>
  <phoneticPr fontId="0" type="noConversion"/>
  <printOptions horizontalCentered="1"/>
  <pageMargins left="0.19685039370078741" right="0.19685039370078741" top="0.59055118110236227" bottom="0.59055118110236227" header="0" footer="0"/>
  <pageSetup paperSize="9" scale="82" orientation="landscape" horizontalDpi="4294967293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A10" zoomScaleNormal="75" zoomScaleSheetLayoutView="100" workbookViewId="0">
      <selection activeCell="I9" sqref="I9:I10"/>
    </sheetView>
  </sheetViews>
  <sheetFormatPr defaultRowHeight="15.75"/>
  <cols>
    <col min="1" max="1" width="5.5703125" style="37" customWidth="1"/>
    <col min="2" max="2" width="7.42578125" style="38" customWidth="1"/>
    <col min="3" max="3" width="29.5703125" style="5" customWidth="1"/>
    <col min="4" max="4" width="11.7109375" style="5" bestFit="1" customWidth="1"/>
    <col min="5" max="5" width="11.140625" style="5" customWidth="1"/>
    <col min="6" max="6" width="13.140625" style="5" customWidth="1"/>
    <col min="7" max="7" width="13.5703125" style="5" bestFit="1" customWidth="1"/>
    <col min="8" max="8" width="9.140625" style="5" bestFit="1" customWidth="1"/>
    <col min="9" max="9" width="12" style="5" bestFit="1" customWidth="1"/>
    <col min="10" max="10" width="10.7109375" style="5" customWidth="1"/>
    <col min="11" max="11" width="8.85546875" style="5" customWidth="1"/>
    <col min="12" max="12" width="9.5703125" style="5" bestFit="1" customWidth="1"/>
    <col min="13" max="13" width="11.85546875" style="5" customWidth="1"/>
    <col min="14" max="15" width="11.85546875" style="5" bestFit="1" customWidth="1"/>
    <col min="16" max="16384" width="9.140625" style="5"/>
  </cols>
  <sheetData>
    <row r="1" spans="1:17">
      <c r="A1" s="81" t="s">
        <v>30</v>
      </c>
      <c r="B1" s="81"/>
      <c r="C1" s="81"/>
      <c r="D1" s="81"/>
      <c r="E1" s="81"/>
      <c r="F1" s="81"/>
      <c r="G1" s="81"/>
      <c r="H1" s="81"/>
      <c r="L1" s="22"/>
      <c r="N1" s="22" t="s">
        <v>50</v>
      </c>
    </row>
    <row r="2" spans="1:17">
      <c r="A2" s="81"/>
      <c r="B2" s="81"/>
      <c r="C2" s="81"/>
      <c r="D2" s="81"/>
      <c r="E2" s="81"/>
      <c r="F2" s="81"/>
      <c r="G2" s="81"/>
      <c r="H2" s="81"/>
      <c r="L2" s="22"/>
      <c r="N2" s="5" t="s">
        <v>85</v>
      </c>
      <c r="O2" s="3"/>
    </row>
    <row r="3" spans="1:17">
      <c r="A3" s="81"/>
      <c r="B3" s="81"/>
      <c r="C3" s="81"/>
      <c r="D3" s="81"/>
      <c r="E3" s="81"/>
      <c r="F3" s="81"/>
      <c r="G3" s="81"/>
      <c r="H3" s="81"/>
      <c r="L3" s="22"/>
      <c r="N3" s="5" t="s">
        <v>5</v>
      </c>
      <c r="O3" s="3"/>
    </row>
    <row r="4" spans="1:17">
      <c r="A4" s="81"/>
      <c r="B4" s="81"/>
      <c r="C4" s="81"/>
      <c r="D4" s="81"/>
      <c r="E4" s="81"/>
      <c r="F4" s="81"/>
      <c r="G4" s="81"/>
      <c r="H4" s="81"/>
      <c r="L4" s="22"/>
      <c r="N4" s="5" t="s">
        <v>86</v>
      </c>
      <c r="O4" s="3"/>
    </row>
    <row r="5" spans="1:17">
      <c r="A5" s="81"/>
      <c r="B5" s="81"/>
      <c r="C5" s="81"/>
      <c r="D5" s="81"/>
      <c r="E5" s="81"/>
      <c r="F5" s="81"/>
      <c r="G5" s="81"/>
      <c r="H5" s="81"/>
      <c r="I5" s="82"/>
      <c r="J5" s="82"/>
      <c r="K5" s="82"/>
      <c r="L5" s="82"/>
    </row>
    <row r="6" spans="1:17" ht="0.75" customHeight="1">
      <c r="A6" s="81"/>
      <c r="B6" s="81"/>
      <c r="C6" s="81"/>
      <c r="D6" s="81"/>
      <c r="E6" s="81"/>
      <c r="F6" s="81"/>
      <c r="G6" s="81"/>
      <c r="H6" s="81"/>
    </row>
    <row r="7" spans="1:17" s="3" customFormat="1" ht="15" customHeight="1">
      <c r="A7" s="78" t="s">
        <v>0</v>
      </c>
      <c r="B7" s="78" t="s">
        <v>1</v>
      </c>
      <c r="C7" s="78" t="s">
        <v>16</v>
      </c>
      <c r="D7" s="78" t="s">
        <v>23</v>
      </c>
      <c r="E7" s="78" t="s">
        <v>6</v>
      </c>
      <c r="F7" s="78"/>
      <c r="G7" s="78"/>
      <c r="H7" s="78"/>
      <c r="I7" s="78"/>
      <c r="J7" s="78"/>
      <c r="K7" s="78"/>
      <c r="L7" s="78"/>
      <c r="M7" s="78"/>
      <c r="N7" s="78"/>
      <c r="O7" s="78"/>
    </row>
    <row r="8" spans="1:17" s="3" customFormat="1" ht="19.5" customHeight="1">
      <c r="A8" s="78"/>
      <c r="B8" s="78"/>
      <c r="C8" s="78"/>
      <c r="D8" s="78"/>
      <c r="E8" s="78" t="s">
        <v>9</v>
      </c>
      <c r="F8" s="78" t="s">
        <v>6</v>
      </c>
      <c r="G8" s="78"/>
      <c r="H8" s="78"/>
      <c r="I8" s="78"/>
      <c r="J8" s="78"/>
      <c r="K8" s="78"/>
      <c r="L8" s="78"/>
      <c r="M8" s="78" t="s">
        <v>7</v>
      </c>
      <c r="N8" s="78" t="s">
        <v>6</v>
      </c>
      <c r="O8" s="78"/>
    </row>
    <row r="9" spans="1:17" s="3" customFormat="1" ht="36" customHeight="1">
      <c r="A9" s="78"/>
      <c r="B9" s="78"/>
      <c r="C9" s="78"/>
      <c r="D9" s="78"/>
      <c r="E9" s="78"/>
      <c r="F9" s="78" t="s">
        <v>17</v>
      </c>
      <c r="G9" s="78"/>
      <c r="H9" s="78" t="s">
        <v>18</v>
      </c>
      <c r="I9" s="78" t="s">
        <v>19</v>
      </c>
      <c r="J9" s="78" t="s">
        <v>20</v>
      </c>
      <c r="K9" s="78" t="s">
        <v>11</v>
      </c>
      <c r="L9" s="78" t="s">
        <v>10</v>
      </c>
      <c r="M9" s="78"/>
      <c r="N9" s="78" t="s">
        <v>24</v>
      </c>
      <c r="O9" s="46" t="s">
        <v>25</v>
      </c>
      <c r="Q9" s="3" t="s">
        <v>31</v>
      </c>
    </row>
    <row r="10" spans="1:17" s="23" customFormat="1" ht="97.5" customHeight="1">
      <c r="A10" s="78"/>
      <c r="B10" s="78"/>
      <c r="C10" s="78"/>
      <c r="D10" s="78"/>
      <c r="E10" s="78"/>
      <c r="F10" s="46" t="s">
        <v>21</v>
      </c>
      <c r="G10" s="46" t="s">
        <v>22</v>
      </c>
      <c r="H10" s="78"/>
      <c r="I10" s="78"/>
      <c r="J10" s="78"/>
      <c r="K10" s="78"/>
      <c r="L10" s="78"/>
      <c r="M10" s="78"/>
      <c r="N10" s="78"/>
      <c r="O10" s="41" t="s">
        <v>26</v>
      </c>
    </row>
    <row r="11" spans="1:17" s="1" customFormat="1" ht="12.75">
      <c r="A11" s="42">
        <v>1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42">
        <v>12</v>
      </c>
      <c r="M11" s="42">
        <v>13</v>
      </c>
      <c r="N11" s="42">
        <v>14</v>
      </c>
      <c r="O11" s="42">
        <v>15</v>
      </c>
    </row>
    <row r="12" spans="1:17" ht="17.25" customHeight="1">
      <c r="A12" s="24"/>
      <c r="B12" s="25"/>
      <c r="C12" s="21" t="s">
        <v>3</v>
      </c>
      <c r="D12" s="26">
        <f>D13+D17+D21+D23+D25+D19+D15</f>
        <v>849387</v>
      </c>
      <c r="E12" s="26">
        <f t="shared" ref="E12:O12" si="0">E13+E17+E21+E23+E25+E19+E15</f>
        <v>531575</v>
      </c>
      <c r="F12" s="26">
        <f t="shared" si="0"/>
        <v>0</v>
      </c>
      <c r="G12" s="26">
        <f t="shared" si="0"/>
        <v>527615</v>
      </c>
      <c r="H12" s="26">
        <f t="shared" si="0"/>
        <v>0</v>
      </c>
      <c r="I12" s="26">
        <f t="shared" si="0"/>
        <v>3960</v>
      </c>
      <c r="J12" s="26">
        <f t="shared" si="0"/>
        <v>0</v>
      </c>
      <c r="K12" s="26">
        <f t="shared" si="0"/>
        <v>0</v>
      </c>
      <c r="L12" s="26">
        <f t="shared" si="0"/>
        <v>0</v>
      </c>
      <c r="M12" s="26">
        <f t="shared" si="0"/>
        <v>317812</v>
      </c>
      <c r="N12" s="26">
        <f t="shared" si="0"/>
        <v>317812</v>
      </c>
      <c r="O12" s="26">
        <f t="shared" si="0"/>
        <v>0</v>
      </c>
    </row>
    <row r="13" spans="1:17" s="55" customFormat="1">
      <c r="A13" s="39" t="s">
        <v>63</v>
      </c>
      <c r="B13" s="54"/>
      <c r="C13" s="10" t="s">
        <v>40</v>
      </c>
      <c r="D13" s="29">
        <f>D14</f>
        <v>29468</v>
      </c>
      <c r="E13" s="29">
        <f t="shared" ref="E13:O15" si="1">E14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 t="shared" si="1"/>
        <v>0</v>
      </c>
      <c r="K13" s="29">
        <f t="shared" si="1"/>
        <v>0</v>
      </c>
      <c r="L13" s="29">
        <f t="shared" si="1"/>
        <v>0</v>
      </c>
      <c r="M13" s="29">
        <f t="shared" si="1"/>
        <v>29468</v>
      </c>
      <c r="N13" s="29">
        <f t="shared" si="1"/>
        <v>29468</v>
      </c>
      <c r="O13" s="29">
        <f t="shared" si="1"/>
        <v>0</v>
      </c>
    </row>
    <row r="14" spans="1:17">
      <c r="A14" s="40"/>
      <c r="B14" s="13" t="s">
        <v>66</v>
      </c>
      <c r="C14" s="19" t="s">
        <v>67</v>
      </c>
      <c r="D14" s="32">
        <f>E14+M14</f>
        <v>29468</v>
      </c>
      <c r="E14" s="32">
        <f>F14+G14+H14+I14+J14+K14+L14</f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29468</v>
      </c>
      <c r="N14" s="32">
        <v>29468</v>
      </c>
      <c r="O14" s="32">
        <v>0</v>
      </c>
    </row>
    <row r="15" spans="1:17" s="55" customFormat="1">
      <c r="A15" s="39">
        <v>700</v>
      </c>
      <c r="B15" s="54"/>
      <c r="C15" s="10" t="s">
        <v>83</v>
      </c>
      <c r="D15" s="29">
        <f>D16</f>
        <v>265000</v>
      </c>
      <c r="E15" s="29">
        <f t="shared" si="1"/>
        <v>0</v>
      </c>
      <c r="F15" s="29">
        <f>F16</f>
        <v>0</v>
      </c>
      <c r="G15" s="29">
        <f t="shared" ref="G15:O15" si="2">G16</f>
        <v>0</v>
      </c>
      <c r="H15" s="29">
        <f t="shared" si="2"/>
        <v>0</v>
      </c>
      <c r="I15" s="29">
        <f t="shared" si="2"/>
        <v>0</v>
      </c>
      <c r="J15" s="29">
        <f t="shared" si="2"/>
        <v>0</v>
      </c>
      <c r="K15" s="29">
        <f t="shared" si="2"/>
        <v>0</v>
      </c>
      <c r="L15" s="29">
        <f t="shared" si="2"/>
        <v>0</v>
      </c>
      <c r="M15" s="29">
        <f t="shared" si="2"/>
        <v>265000</v>
      </c>
      <c r="N15" s="29">
        <f t="shared" si="2"/>
        <v>265000</v>
      </c>
      <c r="O15" s="29">
        <f t="shared" si="2"/>
        <v>0</v>
      </c>
    </row>
    <row r="16" spans="1:17">
      <c r="A16" s="40"/>
      <c r="B16" s="60" t="s">
        <v>84</v>
      </c>
      <c r="C16" s="62" t="s">
        <v>44</v>
      </c>
      <c r="D16" s="32">
        <f>E16+M16</f>
        <v>265000</v>
      </c>
      <c r="E16" s="32">
        <f>F16+G16+H16+I16+J16+K16+L16</f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265000</v>
      </c>
      <c r="N16" s="32">
        <v>265000</v>
      </c>
      <c r="O16" s="32">
        <v>0</v>
      </c>
    </row>
    <row r="17" spans="1:16">
      <c r="A17" s="39">
        <v>758</v>
      </c>
      <c r="B17" s="28"/>
      <c r="C17" s="10" t="s">
        <v>73</v>
      </c>
      <c r="D17" s="29">
        <f>D18</f>
        <v>106177</v>
      </c>
      <c r="E17" s="29">
        <f t="shared" ref="E17" si="3">E18</f>
        <v>106177</v>
      </c>
      <c r="F17" s="29">
        <f>F18</f>
        <v>0</v>
      </c>
      <c r="G17" s="29">
        <f t="shared" ref="G17:O17" si="4">G18</f>
        <v>106177</v>
      </c>
      <c r="H17" s="29">
        <f t="shared" si="4"/>
        <v>0</v>
      </c>
      <c r="I17" s="29">
        <f t="shared" si="4"/>
        <v>0</v>
      </c>
      <c r="J17" s="29">
        <f t="shared" si="4"/>
        <v>0</v>
      </c>
      <c r="K17" s="29">
        <f t="shared" si="4"/>
        <v>0</v>
      </c>
      <c r="L17" s="29">
        <f t="shared" si="4"/>
        <v>0</v>
      </c>
      <c r="M17" s="29">
        <f t="shared" si="4"/>
        <v>0</v>
      </c>
      <c r="N17" s="29">
        <f t="shared" si="4"/>
        <v>0</v>
      </c>
      <c r="O17" s="29">
        <f t="shared" si="4"/>
        <v>0</v>
      </c>
    </row>
    <row r="18" spans="1:16">
      <c r="A18" s="40"/>
      <c r="B18" s="13">
        <v>75818</v>
      </c>
      <c r="C18" s="19" t="s">
        <v>74</v>
      </c>
      <c r="D18" s="32">
        <f>E18+M18</f>
        <v>106177</v>
      </c>
      <c r="E18" s="32">
        <f>F18+G18+H18+I18+J18+K18+L18</f>
        <v>106177</v>
      </c>
      <c r="F18" s="32">
        <v>0</v>
      </c>
      <c r="G18" s="32">
        <v>106177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6">
      <c r="A19" s="39" t="s">
        <v>29</v>
      </c>
      <c r="B19" s="28"/>
      <c r="C19" s="10" t="s">
        <v>79</v>
      </c>
      <c r="D19" s="29">
        <f>D20</f>
        <v>1200</v>
      </c>
      <c r="E19" s="29">
        <f t="shared" ref="E19:O19" si="5">E20</f>
        <v>1200</v>
      </c>
      <c r="F19" s="29">
        <f t="shared" si="5"/>
        <v>0</v>
      </c>
      <c r="G19" s="29">
        <f t="shared" si="5"/>
        <v>1200</v>
      </c>
      <c r="H19" s="29">
        <f t="shared" si="5"/>
        <v>0</v>
      </c>
      <c r="I19" s="29">
        <f t="shared" si="5"/>
        <v>0</v>
      </c>
      <c r="J19" s="29">
        <f t="shared" si="5"/>
        <v>0</v>
      </c>
      <c r="K19" s="29">
        <f t="shared" si="5"/>
        <v>0</v>
      </c>
      <c r="L19" s="29">
        <f t="shared" si="5"/>
        <v>0</v>
      </c>
      <c r="M19" s="29">
        <f t="shared" si="5"/>
        <v>0</v>
      </c>
      <c r="N19" s="29">
        <f t="shared" si="5"/>
        <v>0</v>
      </c>
      <c r="O19" s="29">
        <f t="shared" si="5"/>
        <v>0</v>
      </c>
    </row>
    <row r="20" spans="1:16">
      <c r="A20" s="40"/>
      <c r="B20" s="59" t="s">
        <v>80</v>
      </c>
      <c r="C20" s="19" t="s">
        <v>44</v>
      </c>
      <c r="D20" s="32">
        <f>E20+M20</f>
        <v>1200</v>
      </c>
      <c r="E20" s="32">
        <f>F20+G20+H20+I20+J20+K20+L20</f>
        <v>1200</v>
      </c>
      <c r="F20" s="32">
        <v>0</v>
      </c>
      <c r="G20" s="32">
        <v>1200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6">
      <c r="A21" s="39" t="s">
        <v>69</v>
      </c>
      <c r="B21" s="28"/>
      <c r="C21" s="10" t="s">
        <v>72</v>
      </c>
      <c r="D21" s="29">
        <f>D22</f>
        <v>55450</v>
      </c>
      <c r="E21" s="29">
        <f t="shared" ref="E21:O21" si="6">E22</f>
        <v>55450</v>
      </c>
      <c r="F21" s="29">
        <f t="shared" si="6"/>
        <v>0</v>
      </c>
      <c r="G21" s="29">
        <f t="shared" si="6"/>
        <v>55450</v>
      </c>
      <c r="H21" s="29">
        <f t="shared" si="6"/>
        <v>0</v>
      </c>
      <c r="I21" s="29">
        <f t="shared" si="6"/>
        <v>0</v>
      </c>
      <c r="J21" s="29">
        <f t="shared" si="6"/>
        <v>0</v>
      </c>
      <c r="K21" s="29">
        <f t="shared" si="6"/>
        <v>0</v>
      </c>
      <c r="L21" s="29">
        <f t="shared" si="6"/>
        <v>0</v>
      </c>
      <c r="M21" s="29">
        <f t="shared" si="6"/>
        <v>0</v>
      </c>
      <c r="N21" s="29">
        <f t="shared" si="6"/>
        <v>0</v>
      </c>
      <c r="O21" s="29">
        <f t="shared" si="6"/>
        <v>0</v>
      </c>
    </row>
    <row r="22" spans="1:16">
      <c r="A22" s="40"/>
      <c r="B22" s="13" t="s">
        <v>70</v>
      </c>
      <c r="C22" s="19" t="s">
        <v>71</v>
      </c>
      <c r="D22" s="32">
        <f>E22+M22</f>
        <v>55450</v>
      </c>
      <c r="E22" s="32">
        <f>F22+G22+H22+I22+J22+K22+L22</f>
        <v>55450</v>
      </c>
      <c r="F22" s="32">
        <v>0</v>
      </c>
      <c r="G22" s="32">
        <v>55450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  <row r="23" spans="1:16">
      <c r="A23" s="39">
        <v>852</v>
      </c>
      <c r="B23" s="34"/>
      <c r="C23" s="15" t="s">
        <v>42</v>
      </c>
      <c r="D23" s="29">
        <f>D24</f>
        <v>3960</v>
      </c>
      <c r="E23" s="29">
        <f t="shared" ref="E23:O23" si="7">E24</f>
        <v>3960</v>
      </c>
      <c r="F23" s="29">
        <f t="shared" si="7"/>
        <v>0</v>
      </c>
      <c r="G23" s="29">
        <f t="shared" si="7"/>
        <v>0</v>
      </c>
      <c r="H23" s="29">
        <f t="shared" si="7"/>
        <v>0</v>
      </c>
      <c r="I23" s="29">
        <f t="shared" si="7"/>
        <v>3960</v>
      </c>
      <c r="J23" s="29">
        <f t="shared" si="7"/>
        <v>0</v>
      </c>
      <c r="K23" s="29">
        <f t="shared" si="7"/>
        <v>0</v>
      </c>
      <c r="L23" s="29">
        <f t="shared" si="7"/>
        <v>0</v>
      </c>
      <c r="M23" s="29">
        <f t="shared" si="7"/>
        <v>0</v>
      </c>
      <c r="N23" s="29">
        <f t="shared" si="7"/>
        <v>0</v>
      </c>
      <c r="O23" s="29">
        <f t="shared" si="7"/>
        <v>0</v>
      </c>
    </row>
    <row r="24" spans="1:16" s="3" customFormat="1">
      <c r="A24" s="57"/>
      <c r="B24" s="52" t="s">
        <v>55</v>
      </c>
      <c r="C24" s="20" t="s">
        <v>56</v>
      </c>
      <c r="D24" s="32">
        <f>E24+M24</f>
        <v>3960</v>
      </c>
      <c r="E24" s="32">
        <f>F24+G24+H24+I24+J24+K24+L24</f>
        <v>3960</v>
      </c>
      <c r="F24" s="32">
        <v>0</v>
      </c>
      <c r="G24" s="32">
        <v>0</v>
      </c>
      <c r="H24" s="32">
        <v>0</v>
      </c>
      <c r="I24" s="32">
        <v>3960</v>
      </c>
      <c r="J24" s="32">
        <v>0</v>
      </c>
      <c r="K24" s="32">
        <v>0</v>
      </c>
      <c r="L24" s="32">
        <v>0</v>
      </c>
      <c r="M24" s="32">
        <f t="shared" ref="M24" si="8">N24</f>
        <v>0</v>
      </c>
      <c r="N24" s="32">
        <v>0</v>
      </c>
      <c r="O24" s="32">
        <v>0</v>
      </c>
      <c r="P24" s="36"/>
    </row>
    <row r="25" spans="1:16">
      <c r="A25" s="27">
        <v>926</v>
      </c>
      <c r="B25" s="28"/>
      <c r="C25" s="15" t="s">
        <v>43</v>
      </c>
      <c r="D25" s="29">
        <f>D26</f>
        <v>388132</v>
      </c>
      <c r="E25" s="29">
        <f t="shared" ref="E25" si="9">E26</f>
        <v>364788</v>
      </c>
      <c r="F25" s="29">
        <f>F26</f>
        <v>0</v>
      </c>
      <c r="G25" s="29">
        <f t="shared" ref="G25:O25" si="10">G26</f>
        <v>364788</v>
      </c>
      <c r="H25" s="29">
        <f t="shared" si="10"/>
        <v>0</v>
      </c>
      <c r="I25" s="29">
        <f t="shared" si="10"/>
        <v>0</v>
      </c>
      <c r="J25" s="29">
        <f t="shared" si="10"/>
        <v>0</v>
      </c>
      <c r="K25" s="29">
        <f t="shared" si="10"/>
        <v>0</v>
      </c>
      <c r="L25" s="29">
        <f t="shared" si="10"/>
        <v>0</v>
      </c>
      <c r="M25" s="29">
        <f t="shared" si="10"/>
        <v>23344</v>
      </c>
      <c r="N25" s="29">
        <f t="shared" si="10"/>
        <v>23344</v>
      </c>
      <c r="O25" s="29">
        <f t="shared" si="10"/>
        <v>0</v>
      </c>
    </row>
    <row r="26" spans="1:16">
      <c r="A26" s="40"/>
      <c r="B26" s="13">
        <v>92601</v>
      </c>
      <c r="C26" s="19" t="s">
        <v>47</v>
      </c>
      <c r="D26" s="32">
        <f>E26+M26</f>
        <v>388132</v>
      </c>
      <c r="E26" s="32">
        <f>F26+G26+H26+I26+J26+K26+L26</f>
        <v>364788</v>
      </c>
      <c r="F26" s="32">
        <v>0</v>
      </c>
      <c r="G26" s="32">
        <v>364788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23344</v>
      </c>
      <c r="N26" s="32">
        <v>23344</v>
      </c>
      <c r="O26" s="32">
        <v>0</v>
      </c>
    </row>
    <row r="27" spans="1:16">
      <c r="G27" s="5" t="s">
        <v>37</v>
      </c>
    </row>
    <row r="31" spans="1:16">
      <c r="F31" s="5">
        <f>D12-E20</f>
        <v>848187</v>
      </c>
    </row>
    <row r="32" spans="1:16">
      <c r="L32" s="5">
        <f>N16-50000</f>
        <v>215000</v>
      </c>
    </row>
    <row r="33" spans="5:5">
      <c r="E33" s="7"/>
    </row>
  </sheetData>
  <mergeCells count="19">
    <mergeCell ref="N9:N10"/>
    <mergeCell ref="N8:O8"/>
    <mergeCell ref="M8:M10"/>
    <mergeCell ref="E7:O7"/>
    <mergeCell ref="F9:G9"/>
    <mergeCell ref="H9:H10"/>
    <mergeCell ref="I9:I10"/>
    <mergeCell ref="J9:J10"/>
    <mergeCell ref="A1:H4"/>
    <mergeCell ref="A5:H6"/>
    <mergeCell ref="I5:L5"/>
    <mergeCell ref="A7:A10"/>
    <mergeCell ref="B7:B10"/>
    <mergeCell ref="C7:C10"/>
    <mergeCell ref="D7:D10"/>
    <mergeCell ref="L9:L10"/>
    <mergeCell ref="E8:E10"/>
    <mergeCell ref="K9:K10"/>
    <mergeCell ref="F8:L8"/>
  </mergeCells>
  <printOptions horizontalCentered="1"/>
  <pageMargins left="0.19685039370078741" right="0.19685039370078741" top="0.59055118110236227" bottom="0.59055118110236227" header="0" footer="0"/>
  <pageSetup paperSize="9" scale="82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8</vt:i4>
      </vt:variant>
    </vt:vector>
  </HeadingPairs>
  <TitlesOfParts>
    <vt:vector size="12" baseType="lpstr">
      <vt:lpstr>zał.1 dochody zw</vt:lpstr>
      <vt:lpstr>zał.2 dochody zm</vt:lpstr>
      <vt:lpstr>Zał.3 zw.wydatk</vt:lpstr>
      <vt:lpstr>Zał.4 zm.wydatk </vt:lpstr>
      <vt:lpstr>'zał.1 dochody zw'!Obszar_wydruku</vt:lpstr>
      <vt:lpstr>'zał.2 dochody zm'!Obszar_wydruku</vt:lpstr>
      <vt:lpstr>'Zał.3 zw.wydatk'!Obszar_wydruku</vt:lpstr>
      <vt:lpstr>'Zał.4 zm.wydatk '!Obszar_wydruku</vt:lpstr>
      <vt:lpstr>'zał.1 dochody zw'!Tytuły_wydruku</vt:lpstr>
      <vt:lpstr>'zał.2 dochody zm'!Tytuły_wydruku</vt:lpstr>
      <vt:lpstr>'Zał.3 zw.wydatk'!Tytuły_wydruku</vt:lpstr>
      <vt:lpstr>'Zał.4 zm.wydatk '!Tytuły_wydruku</vt:lpstr>
    </vt:vector>
  </TitlesOfParts>
  <Company>GAMBIT STUDIOS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Krzysiek</dc:creator>
  <cp:lastModifiedBy>a.ostrowska</cp:lastModifiedBy>
  <cp:lastPrinted>2016-10-13T10:59:33Z</cp:lastPrinted>
  <dcterms:created xsi:type="dcterms:W3CDTF">2002-11-27T20:57:28Z</dcterms:created>
  <dcterms:modified xsi:type="dcterms:W3CDTF">2016-10-28T08:24:15Z</dcterms:modified>
</cp:coreProperties>
</file>